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аша_Документы\8 созыв\Сессии 8 созыва\Сесії 2022\18 сесія 16.12.2022\Рішення сайт\"/>
    </mc:Choice>
  </mc:AlternateContent>
  <xr:revisionPtr revIDLastSave="0" documentId="8_{36EC6B3C-6C6D-4F2C-A8F7-548D2750719E}" xr6:coauthVersionLast="45" xr6:coauthVersionMax="45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01.12.2016" sheetId="1" state="hidden" r:id="rId1"/>
    <sheet name="01.09.2017" sheetId="4" state="hidden" r:id="rId2"/>
    <sheet name="для звіту на 01.01.23" sheetId="1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5" l="1"/>
  <c r="C21" i="15"/>
  <c r="A31" i="15"/>
  <c r="A32" i="15" s="1"/>
  <c r="A33" i="15" s="1"/>
  <c r="A34" i="15" s="1"/>
  <c r="A36" i="15" s="1"/>
  <c r="A23" i="15"/>
  <c r="A24" i="15" s="1"/>
  <c r="A25" i="15" s="1"/>
  <c r="A26" i="15" s="1"/>
  <c r="A27" i="15" s="1"/>
  <c r="A28" i="15" s="1"/>
  <c r="A22" i="15"/>
  <c r="F19" i="15"/>
  <c r="F22" i="15"/>
  <c r="F23" i="15"/>
  <c r="F24" i="15"/>
  <c r="F25" i="15"/>
  <c r="F26" i="15"/>
  <c r="F27" i="15"/>
  <c r="F28" i="15"/>
  <c r="F30" i="15"/>
  <c r="F31" i="15"/>
  <c r="F32" i="15"/>
  <c r="F33" i="15"/>
  <c r="F34" i="15"/>
  <c r="F36" i="15"/>
  <c r="F37" i="15"/>
  <c r="F38" i="15"/>
  <c r="F39" i="15"/>
  <c r="F40" i="15"/>
  <c r="F41" i="15"/>
  <c r="F42" i="15"/>
  <c r="F43" i="15"/>
  <c r="F44" i="15"/>
  <c r="F45" i="15"/>
  <c r="F46" i="15"/>
  <c r="E48" i="15"/>
  <c r="C47" i="15"/>
  <c r="C35" i="15"/>
  <c r="C29" i="15"/>
  <c r="F48" i="15" l="1"/>
  <c r="E11" i="15" s="1"/>
  <c r="C48" i="15"/>
  <c r="F18" i="4"/>
  <c r="N18" i="4"/>
  <c r="F16" i="4"/>
  <c r="F17" i="4"/>
  <c r="N17" i="4" s="1"/>
  <c r="F19" i="4"/>
  <c r="H19" i="4" s="1"/>
  <c r="N19" i="4"/>
  <c r="P19" i="4" s="1"/>
  <c r="F20" i="4"/>
  <c r="N20" i="4" s="1"/>
  <c r="F21" i="4"/>
  <c r="F22" i="4"/>
  <c r="H22" i="4" s="1"/>
  <c r="P22" i="4" s="1"/>
  <c r="F23" i="4"/>
  <c r="J23" i="4" s="1"/>
  <c r="F24" i="4"/>
  <c r="P24" i="4"/>
  <c r="F25" i="4"/>
  <c r="F26" i="4"/>
  <c r="P26" i="4" s="1"/>
  <c r="F27" i="4"/>
  <c r="F28" i="4"/>
  <c r="F29" i="4"/>
  <c r="J29" i="4" s="1"/>
  <c r="P29" i="4" s="1"/>
  <c r="F30" i="4"/>
  <c r="P30" i="4" s="1"/>
  <c r="F31" i="4"/>
  <c r="F32" i="4"/>
  <c r="P32" i="4" s="1"/>
  <c r="F33" i="4"/>
  <c r="O33" i="4" s="1"/>
  <c r="F34" i="4"/>
  <c r="O34" i="4" s="1"/>
  <c r="F35" i="4"/>
  <c r="F36" i="4"/>
  <c r="P36" i="4" s="1"/>
  <c r="F37" i="4"/>
  <c r="J37" i="4" s="1"/>
  <c r="P37" i="4" s="1"/>
  <c r="P35" i="4"/>
  <c r="F15" i="4"/>
  <c r="H15" i="4" s="1"/>
  <c r="N21" i="4"/>
  <c r="R38" i="4"/>
  <c r="Q38" i="4"/>
  <c r="E38" i="4"/>
  <c r="J31" i="4"/>
  <c r="P31" i="4" s="1"/>
  <c r="J27" i="4"/>
  <c r="P27" i="4" s="1"/>
  <c r="N16" i="4"/>
  <c r="H16" i="4"/>
  <c r="P16" i="4" s="1"/>
  <c r="N14" i="4"/>
  <c r="H14" i="4"/>
  <c r="P14" i="4" s="1"/>
  <c r="H14" i="1"/>
  <c r="H15" i="1"/>
  <c r="H16" i="1"/>
  <c r="F13" i="1"/>
  <c r="M13" i="1" s="1"/>
  <c r="O13" i="1" s="1"/>
  <c r="E35" i="1"/>
  <c r="C35" i="1"/>
  <c r="F34" i="1"/>
  <c r="J34" i="1" s="1"/>
  <c r="F33" i="1"/>
  <c r="O33" i="1" s="1"/>
  <c r="F32" i="1"/>
  <c r="O32" i="1"/>
  <c r="F31" i="1"/>
  <c r="F30" i="1"/>
  <c r="N30" i="1" s="1"/>
  <c r="F29" i="1"/>
  <c r="O29" i="1" s="1"/>
  <c r="F28" i="1"/>
  <c r="J28" i="1" s="1"/>
  <c r="O28" i="1" s="1"/>
  <c r="F27" i="1"/>
  <c r="O27" i="1" s="1"/>
  <c r="F26" i="1"/>
  <c r="J26" i="1"/>
  <c r="O26" i="1" s="1"/>
  <c r="F25" i="1"/>
  <c r="J25" i="1" s="1"/>
  <c r="O25" i="1" s="1"/>
  <c r="F24" i="1"/>
  <c r="F23" i="1"/>
  <c r="J23" i="1" s="1"/>
  <c r="O23" i="1" s="1"/>
  <c r="F22" i="1"/>
  <c r="J22" i="1" s="1"/>
  <c r="O22" i="1" s="1"/>
  <c r="F21" i="1"/>
  <c r="J21" i="1" s="1"/>
  <c r="O21" i="1" s="1"/>
  <c r="F20" i="1"/>
  <c r="J20" i="1" s="1"/>
  <c r="F19" i="1"/>
  <c r="O19" i="1" s="1"/>
  <c r="F18" i="1"/>
  <c r="H18" i="1" s="1"/>
  <c r="F17" i="1"/>
  <c r="M15" i="1"/>
  <c r="O15" i="1"/>
  <c r="M14" i="1"/>
  <c r="M16" i="1"/>
  <c r="H13" i="1"/>
  <c r="J24" i="4"/>
  <c r="H20" i="4"/>
  <c r="J28" i="4"/>
  <c r="P28" i="4" s="1"/>
  <c r="N15" i="4"/>
  <c r="P15" i="4" s="1"/>
  <c r="H21" i="4"/>
  <c r="H18" i="4"/>
  <c r="J24" i="1"/>
  <c r="O24" i="1" s="1"/>
  <c r="J25" i="4"/>
  <c r="P25" i="4" s="1"/>
  <c r="L38" i="4"/>
  <c r="O34" i="1" l="1"/>
  <c r="P18" i="4"/>
  <c r="N31" i="1"/>
  <c r="O31" i="1" s="1"/>
  <c r="M18" i="1"/>
  <c r="F38" i="4"/>
  <c r="O16" i="1"/>
  <c r="F35" i="1"/>
  <c r="O14" i="1"/>
  <c r="O38" i="4"/>
  <c r="M17" i="1"/>
  <c r="O17" i="1" s="1"/>
  <c r="P21" i="4"/>
  <c r="J26" i="4"/>
  <c r="H17" i="4"/>
  <c r="P17" i="4" s="1"/>
  <c r="O18" i="1"/>
  <c r="K20" i="1"/>
  <c r="K35" i="1" s="1"/>
  <c r="H20" i="1"/>
  <c r="J35" i="1"/>
  <c r="O30" i="1"/>
  <c r="H23" i="4"/>
  <c r="H38" i="4" s="1"/>
  <c r="J38" i="4"/>
  <c r="P20" i="4"/>
  <c r="N38" i="4"/>
  <c r="N35" i="1" l="1"/>
  <c r="P23" i="4"/>
  <c r="O20" i="1"/>
  <c r="O35" i="1" s="1"/>
  <c r="P38" i="4"/>
  <c r="M35" i="1"/>
  <c r="H35" i="1"/>
</calcChain>
</file>

<file path=xl/sharedStrings.xml><?xml version="1.0" encoding="utf-8"?>
<sst xmlns="http://schemas.openxmlformats.org/spreadsheetml/2006/main" count="152" uniqueCount="84">
  <si>
    <t>ЗАТВЕРДЖУЮ</t>
  </si>
  <si>
    <t xml:space="preserve">штат в кількості 20,45 штатних одиниць </t>
  </si>
  <si>
    <t xml:space="preserve">з місячним фондом заробітної плати </t>
  </si>
  <si>
    <t xml:space="preserve">Сільський голова _____________Г.Д. Андрєєв </t>
  </si>
  <si>
    <t xml:space="preserve">                                        ШТАТНИЙ РОЗПИС </t>
  </si>
  <si>
    <t xml:space="preserve">                                           КЗ ДНЗ (дитячий садок) загального розвитку  № 12 "Мальвіна"</t>
  </si>
  <si>
    <t>Посада</t>
  </si>
  <si>
    <t>Кіль- кість</t>
  </si>
  <si>
    <t>тар.</t>
  </si>
  <si>
    <t>Оклад</t>
  </si>
  <si>
    <t>Зарплата</t>
  </si>
  <si>
    <t>Вислуга</t>
  </si>
  <si>
    <t>Диз.роствор</t>
  </si>
  <si>
    <t>старшинство</t>
  </si>
  <si>
    <t>Доплата</t>
  </si>
  <si>
    <t>Нічні</t>
  </si>
  <si>
    <t>Всього на місяць:</t>
  </si>
  <si>
    <t>Завідуюча</t>
  </si>
  <si>
    <t>Вихователь вища</t>
  </si>
  <si>
    <t>Вихователь</t>
  </si>
  <si>
    <t>Музичний керівник</t>
  </si>
  <si>
    <t>інструк. Фізкульт.</t>
  </si>
  <si>
    <t>дієтсестра</t>
  </si>
  <si>
    <t>Стараша медсестра</t>
  </si>
  <si>
    <t>Завгосп</t>
  </si>
  <si>
    <t>Повар</t>
  </si>
  <si>
    <t>помічник виховат</t>
  </si>
  <si>
    <t>Підсобний робочий</t>
  </si>
  <si>
    <t>кастелянка</t>
  </si>
  <si>
    <t>Сторож</t>
  </si>
  <si>
    <t>Двірник</t>
  </si>
  <si>
    <t>Робочий з обслуг.</t>
  </si>
  <si>
    <t>Приб.служб.прим.</t>
  </si>
  <si>
    <t>Всього</t>
  </si>
  <si>
    <t xml:space="preserve">  Головний бухгалтер (начальник                                М.П.                планово-фінансового відділу)</t>
  </si>
  <si>
    <t xml:space="preserve">                    (підпис)                                              (ініціали та прізвище)</t>
  </si>
  <si>
    <t>машиніст з прання</t>
  </si>
  <si>
    <t xml:space="preserve">старшинство </t>
  </si>
  <si>
    <t>В.о.завідуючої ДНЗ№12</t>
  </si>
  <si>
    <t>___________</t>
  </si>
  <si>
    <t>Мальцева Т.Л.</t>
  </si>
  <si>
    <t>01 грудня 2016 р.</t>
  </si>
  <si>
    <t xml:space="preserve">                            Сурсько -Литовської  сільської ради станом на 01.12.2016 року </t>
  </si>
  <si>
    <t>доплата до 3200</t>
  </si>
  <si>
    <t xml:space="preserve">разом </t>
  </si>
  <si>
    <r>
      <t xml:space="preserve">      ______________________                   </t>
    </r>
    <r>
      <rPr>
        <u/>
        <sz val="10"/>
        <color indexed="18"/>
        <rFont val="Times New Roman"/>
        <family val="1"/>
        <charset val="204"/>
      </rPr>
      <t xml:space="preserve">     Лященко О.Г.              </t>
    </r>
  </si>
  <si>
    <t xml:space="preserve"> п'ятдесят  тисяч триста тридцять п'ять  грн. 40 коп</t>
  </si>
  <si>
    <t xml:space="preserve">Вихователь </t>
  </si>
  <si>
    <t>кружкова робота</t>
  </si>
  <si>
    <t>Ст.медсестра</t>
  </si>
  <si>
    <t>ЗАТВЕРДЖЕНО</t>
  </si>
  <si>
    <t xml:space="preserve">Наказ Міністерства </t>
  </si>
  <si>
    <t>фінансів України від 28.01.2002 р.№57</t>
  </si>
  <si>
    <t xml:space="preserve"> 1 вересня  2017 р.</t>
  </si>
  <si>
    <t xml:space="preserve">                            Сурсько -Литовської  сільської ради станом на 01.09.2017 року </t>
  </si>
  <si>
    <r>
      <t xml:space="preserve">шістьдесят п </t>
    </r>
    <r>
      <rPr>
        <sz val="11"/>
        <color indexed="18"/>
        <rFont val="Calibri"/>
        <family val="2"/>
        <charset val="204"/>
      </rPr>
      <t>҆'</t>
    </r>
    <r>
      <rPr>
        <sz val="11"/>
        <color indexed="18"/>
        <rFont val="Times New Roman"/>
        <family val="1"/>
        <charset val="204"/>
      </rPr>
      <t>ять  тисяч   триста тридцять    грн. 92 коп.</t>
    </r>
  </si>
  <si>
    <t>Підсобний</t>
  </si>
  <si>
    <t>керівники</t>
  </si>
  <si>
    <t>вихователі всього</t>
  </si>
  <si>
    <t>спеціалісти всього</t>
  </si>
  <si>
    <t>робітники всього</t>
  </si>
  <si>
    <t xml:space="preserve">Кухар </t>
  </si>
  <si>
    <t xml:space="preserve">Поміч. вихователя </t>
  </si>
  <si>
    <t>Машиніст з прання</t>
  </si>
  <si>
    <t>Кастелянка</t>
  </si>
  <si>
    <t>Робочий з обслугов.</t>
  </si>
  <si>
    <t>Дієтсестра</t>
  </si>
  <si>
    <t xml:space="preserve">                                           КЗ ЗДО (дитячий садок) загального розвитку   "Мальвіна"  Сурсько-Литовської сільської ради</t>
  </si>
  <si>
    <t>Наказ Міністерства фінансів України</t>
  </si>
  <si>
    <t xml:space="preserve">від 28.01.2002 №57 (у редакції наказу </t>
  </si>
  <si>
    <t>Міністерства фінансів України від 26.11.2012 №1220)</t>
  </si>
  <si>
    <t>З місячним фондом оплати праці</t>
  </si>
  <si>
    <t>Сільський голова</t>
  </si>
  <si>
    <t>_____________________ Григорій АНДРЄЄВ</t>
  </si>
  <si>
    <t xml:space="preserve">Керівник гурткової роботи </t>
  </si>
  <si>
    <t xml:space="preserve">Музичний керівник </t>
  </si>
  <si>
    <t xml:space="preserve">Інструктор з фізичної культури </t>
  </si>
  <si>
    <t>Фонд заробітної плати за посадовим окладом (грн.)</t>
  </si>
  <si>
    <t xml:space="preserve">Додаток 2 до рішення сесії </t>
  </si>
  <si>
    <t>штат у кількості 21,7 штатних одиниць</t>
  </si>
  <si>
    <t>Бухгалтер</t>
  </si>
  <si>
    <t>від 16.12.2022 року</t>
  </si>
  <si>
    <t>Типовий штатний розпис на 2023 рік</t>
  </si>
  <si>
    <t>№ 1004 -18/VIII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</si>
</sst>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0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color indexed="18"/>
      <name val="Calibri"/>
      <family val="2"/>
      <charset val="204"/>
    </font>
    <font>
      <sz val="11"/>
      <color indexed="18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sz val="12"/>
      <color indexed="18"/>
      <name val="Times New Roman"/>
      <family val="1"/>
      <charset val="204"/>
    </font>
    <font>
      <sz val="12"/>
      <color indexed="18"/>
      <name val="Times New Roman"/>
      <family val="1"/>
      <charset val="204"/>
    </font>
    <font>
      <i/>
      <sz val="11"/>
      <color indexed="18"/>
      <name val="Arial Cyr"/>
      <charset val="204"/>
    </font>
    <font>
      <i/>
      <sz val="11"/>
      <color indexed="18"/>
      <name val="Book Antiqua"/>
      <family val="1"/>
      <charset val="204"/>
    </font>
    <font>
      <sz val="10"/>
      <color indexed="18"/>
      <name val="Book Antiqua"/>
      <family val="1"/>
      <charset val="204"/>
    </font>
    <font>
      <b/>
      <sz val="10"/>
      <color indexed="18"/>
      <name val="Book Antiqua"/>
      <family val="1"/>
      <charset val="204"/>
    </font>
    <font>
      <sz val="10"/>
      <color indexed="18"/>
      <name val="Arial Cyr"/>
      <charset val="204"/>
    </font>
    <font>
      <sz val="9"/>
      <color indexed="18"/>
      <name val="Book Antiqua"/>
      <family val="1"/>
      <charset val="204"/>
    </font>
    <font>
      <sz val="10"/>
      <color indexed="18"/>
      <name val="Times New Roman"/>
      <family val="1"/>
      <charset val="204"/>
    </font>
    <font>
      <u/>
      <sz val="10"/>
      <color indexed="18"/>
      <name val="Times New Roman"/>
      <family val="1"/>
      <charset val="204"/>
    </font>
    <font>
      <sz val="8"/>
      <color indexed="18"/>
      <name val="Times New Roman"/>
      <family val="1"/>
      <charset val="204"/>
    </font>
    <font>
      <b/>
      <i/>
      <sz val="11"/>
      <color indexed="18"/>
      <name val="Book Antiqua"/>
      <family val="1"/>
      <charset val="204"/>
    </font>
    <font>
      <b/>
      <sz val="10"/>
      <color indexed="10"/>
      <name val="Book Antiqua"/>
      <family val="1"/>
      <charset val="204"/>
    </font>
    <font>
      <b/>
      <sz val="9"/>
      <color indexed="18"/>
      <name val="Times New Roman"/>
      <family val="1"/>
      <charset val="204"/>
    </font>
    <font>
      <sz val="9"/>
      <color indexed="18"/>
      <name val="Times New Roman"/>
      <family val="1"/>
      <charset val="204"/>
    </font>
    <font>
      <sz val="9"/>
      <color indexed="18"/>
      <name val="Calibri"/>
      <family val="2"/>
      <charset val="204"/>
    </font>
    <font>
      <i/>
      <sz val="9"/>
      <color indexed="18"/>
      <name val="Arial Cyr"/>
      <charset val="204"/>
    </font>
    <font>
      <i/>
      <sz val="9"/>
      <color indexed="18"/>
      <name val="Book Antiqua"/>
      <family val="1"/>
      <charset val="204"/>
    </font>
    <font>
      <sz val="9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9"/>
      <name val="Arial Cyr"/>
      <charset val="204"/>
    </font>
    <font>
      <i/>
      <sz val="9"/>
      <name val="Book Antiqua"/>
      <family val="1"/>
      <charset val="204"/>
    </font>
    <font>
      <sz val="10"/>
      <name val="Book Antiqua"/>
      <family val="1"/>
      <charset val="204"/>
    </font>
    <font>
      <b/>
      <sz val="10"/>
      <name val="Book Antiqua"/>
      <family val="1"/>
      <charset val="204"/>
    </font>
    <font>
      <sz val="10"/>
      <name val="Arial Cyr"/>
      <charset val="204"/>
    </font>
    <font>
      <sz val="9"/>
      <name val="Book Antiqua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32"/>
      </left>
      <right style="thin">
        <color indexed="32"/>
      </right>
      <top style="thin">
        <color indexed="32"/>
      </top>
      <bottom style="thin">
        <color indexed="3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32"/>
      </left>
      <right/>
      <top style="thin">
        <color indexed="32"/>
      </top>
      <bottom style="thin">
        <color indexed="32"/>
      </bottom>
      <diagonal/>
    </border>
    <border>
      <left/>
      <right style="thin">
        <color indexed="32"/>
      </right>
      <top style="thin">
        <color indexed="32"/>
      </top>
      <bottom style="thin">
        <color indexed="3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13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justify"/>
    </xf>
    <xf numFmtId="2" fontId="6" fillId="0" borderId="0" xfId="0" applyNumberFormat="1" applyFont="1"/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vertical="justify"/>
    </xf>
    <xf numFmtId="0" fontId="7" fillId="0" borderId="2" xfId="0" applyFont="1" applyBorder="1"/>
    <xf numFmtId="0" fontId="8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justify" vertical="top" wrapText="1"/>
    </xf>
    <xf numFmtId="2" fontId="9" fillId="0" borderId="2" xfId="0" applyNumberFormat="1" applyFont="1" applyBorder="1" applyAlignment="1">
      <alignment horizontal="center" vertical="center"/>
    </xf>
    <xf numFmtId="9" fontId="9" fillId="0" borderId="2" xfId="0" applyNumberFormat="1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justify" vertical="top" wrapText="1"/>
    </xf>
    <xf numFmtId="0" fontId="9" fillId="0" borderId="2" xfId="0" applyFont="1" applyBorder="1"/>
    <xf numFmtId="0" fontId="2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justify" vertical="top" wrapText="1"/>
    </xf>
    <xf numFmtId="2" fontId="10" fillId="2" borderId="2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justify" vertical="top" wrapText="1"/>
    </xf>
    <xf numFmtId="2" fontId="10" fillId="0" borderId="5" xfId="0" applyNumberFormat="1" applyFont="1" applyBorder="1" applyAlignment="1">
      <alignment horizontal="center" vertical="center"/>
    </xf>
    <xf numFmtId="2" fontId="10" fillId="0" borderId="6" xfId="0" applyNumberFormat="1" applyFont="1" applyBorder="1" applyAlignment="1">
      <alignment horizontal="center" vertical="center"/>
    </xf>
    <xf numFmtId="0" fontId="2" fillId="0" borderId="1" xfId="0" applyFont="1" applyBorder="1"/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vertical="center"/>
    </xf>
    <xf numFmtId="2" fontId="10" fillId="0" borderId="7" xfId="0" applyNumberFormat="1" applyFont="1" applyBorder="1" applyAlignment="1">
      <alignment horizontal="center" vertical="center"/>
    </xf>
    <xf numFmtId="2" fontId="10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2" fontId="10" fillId="0" borderId="11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justify" vertical="top" wrapText="1"/>
    </xf>
    <xf numFmtId="0" fontId="9" fillId="3" borderId="1" xfId="0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/>
    </xf>
    <xf numFmtId="9" fontId="9" fillId="3" borderId="1" xfId="0" applyNumberFormat="1" applyFont="1" applyFill="1" applyBorder="1" applyAlignment="1">
      <alignment horizontal="center" vertical="center"/>
    </xf>
    <xf numFmtId="2" fontId="9" fillId="3" borderId="9" xfId="0" applyNumberFormat="1" applyFont="1" applyFill="1" applyBorder="1" applyAlignment="1">
      <alignment horizontal="center" vertical="center"/>
    </xf>
    <xf numFmtId="2" fontId="9" fillId="3" borderId="11" xfId="0" applyNumberFormat="1" applyFont="1" applyFill="1" applyBorder="1" applyAlignment="1">
      <alignment horizontal="center" vertical="center"/>
    </xf>
    <xf numFmtId="2" fontId="9" fillId="3" borderId="10" xfId="0" applyNumberFormat="1" applyFont="1" applyFill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center" vertical="center"/>
    </xf>
    <xf numFmtId="10" fontId="9" fillId="3" borderId="1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justify" vertical="top" wrapText="1"/>
    </xf>
    <xf numFmtId="0" fontId="9" fillId="3" borderId="1" xfId="0" applyFont="1" applyFill="1" applyBorder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1" xfId="0" applyFont="1" applyBorder="1"/>
    <xf numFmtId="0" fontId="22" fillId="0" borderId="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justify" vertical="top" wrapText="1"/>
    </xf>
    <xf numFmtId="0" fontId="9" fillId="4" borderId="1" xfId="0" applyFont="1" applyFill="1" applyBorder="1" applyAlignment="1">
      <alignment horizontal="center" vertical="center"/>
    </xf>
    <xf numFmtId="2" fontId="9" fillId="4" borderId="1" xfId="0" applyNumberFormat="1" applyFont="1" applyFill="1" applyBorder="1" applyAlignment="1">
      <alignment horizontal="center" vertical="center"/>
    </xf>
    <xf numFmtId="9" fontId="9" fillId="4" borderId="1" xfId="0" applyNumberFormat="1" applyFont="1" applyFill="1" applyBorder="1" applyAlignment="1">
      <alignment horizontal="center" vertical="center"/>
    </xf>
    <xf numFmtId="2" fontId="9" fillId="4" borderId="9" xfId="0" applyNumberFormat="1" applyFont="1" applyFill="1" applyBorder="1" applyAlignment="1">
      <alignment horizontal="center" vertical="center"/>
    </xf>
    <xf numFmtId="2" fontId="9" fillId="4" borderId="11" xfId="0" applyNumberFormat="1" applyFont="1" applyFill="1" applyBorder="1" applyAlignment="1">
      <alignment horizontal="center" vertical="center"/>
    </xf>
    <xf numFmtId="2" fontId="9" fillId="4" borderId="10" xfId="0" applyNumberFormat="1" applyFont="1" applyFill="1" applyBorder="1" applyAlignment="1">
      <alignment horizontal="center" vertical="center"/>
    </xf>
    <xf numFmtId="2" fontId="10" fillId="4" borderId="1" xfId="0" applyNumberFormat="1" applyFont="1" applyFill="1" applyBorder="1" applyAlignment="1">
      <alignment horizontal="center" vertical="center"/>
    </xf>
    <xf numFmtId="0" fontId="27" fillId="0" borderId="0" xfId="0" applyFont="1"/>
    <xf numFmtId="0" fontId="26" fillId="0" borderId="0" xfId="0" applyFont="1"/>
    <xf numFmtId="0" fontId="29" fillId="0" borderId="0" xfId="0" applyFont="1"/>
    <xf numFmtId="0" fontId="33" fillId="0" borderId="11" xfId="0" applyFont="1" applyBorder="1" applyAlignment="1">
      <alignment horizontal="center" vertical="center"/>
    </xf>
    <xf numFmtId="2" fontId="33" fillId="3" borderId="11" xfId="0" applyNumberFormat="1" applyFont="1" applyFill="1" applyBorder="1" applyAlignment="1">
      <alignment horizontal="center" vertical="center"/>
    </xf>
    <xf numFmtId="2" fontId="33" fillId="0" borderId="11" xfId="0" applyNumberFormat="1" applyFont="1" applyBorder="1" applyAlignment="1">
      <alignment horizontal="center" vertical="center"/>
    </xf>
    <xf numFmtId="0" fontId="31" fillId="0" borderId="11" xfId="0" applyFont="1" applyBorder="1"/>
    <xf numFmtId="0" fontId="24" fillId="0" borderId="11" xfId="0" applyFont="1" applyBorder="1"/>
    <xf numFmtId="0" fontId="24" fillId="0" borderId="11" xfId="0" applyFont="1" applyBorder="1" applyAlignment="1">
      <alignment horizontal="center" vertical="center"/>
    </xf>
    <xf numFmtId="0" fontId="33" fillId="3" borderId="11" xfId="0" applyFont="1" applyFill="1" applyBorder="1" applyAlignment="1">
      <alignment horizontal="justify" vertical="top" wrapText="1"/>
    </xf>
    <xf numFmtId="0" fontId="33" fillId="3" borderId="11" xfId="0" applyFont="1" applyFill="1" applyBorder="1" applyAlignment="1">
      <alignment horizontal="center" vertical="center"/>
    </xf>
    <xf numFmtId="0" fontId="33" fillId="0" borderId="11" xfId="0" applyFont="1" applyBorder="1" applyAlignment="1">
      <alignment horizontal="justify" vertical="top" wrapText="1"/>
    </xf>
    <xf numFmtId="0" fontId="35" fillId="0" borderId="11" xfId="0" applyFont="1" applyBorder="1" applyAlignment="1">
      <alignment horizontal="center" vertical="center"/>
    </xf>
    <xf numFmtId="0" fontId="36" fillId="0" borderId="11" xfId="0" applyFont="1" applyBorder="1" applyAlignment="1">
      <alignment horizontal="justify" vertical="top" wrapText="1"/>
    </xf>
    <xf numFmtId="0" fontId="33" fillId="3" borderId="11" xfId="0" applyFont="1" applyFill="1" applyBorder="1"/>
    <xf numFmtId="0" fontId="25" fillId="0" borderId="0" xfId="0" applyFont="1"/>
    <xf numFmtId="0" fontId="32" fillId="0" borderId="11" xfId="0" applyFont="1" applyBorder="1" applyAlignment="1">
      <alignment horizontal="center" vertical="center" wrapText="1"/>
    </xf>
    <xf numFmtId="0" fontId="34" fillId="5" borderId="11" xfId="0" applyFont="1" applyFill="1" applyBorder="1" applyAlignment="1">
      <alignment horizontal="justify" vertical="top" wrapText="1"/>
    </xf>
    <xf numFmtId="0" fontId="34" fillId="5" borderId="11" xfId="0" applyFont="1" applyFill="1" applyBorder="1" applyAlignment="1">
      <alignment horizontal="center" vertical="center"/>
    </xf>
    <xf numFmtId="2" fontId="34" fillId="5" borderId="11" xfId="0" applyNumberFormat="1" applyFont="1" applyFill="1" applyBorder="1" applyAlignment="1">
      <alignment horizontal="center" vertical="center"/>
    </xf>
    <xf numFmtId="0" fontId="30" fillId="5" borderId="11" xfId="0" applyFont="1" applyFill="1" applyBorder="1"/>
    <xf numFmtId="0" fontId="30" fillId="5" borderId="11" xfId="0" applyFont="1" applyFill="1" applyBorder="1" applyAlignment="1">
      <alignment horizontal="center" vertical="center"/>
    </xf>
    <xf numFmtId="2" fontId="30" fillId="5" borderId="11" xfId="0" applyNumberFormat="1" applyFont="1" applyFill="1" applyBorder="1" applyAlignment="1">
      <alignment horizontal="center" vertical="center"/>
    </xf>
    <xf numFmtId="0" fontId="30" fillId="5" borderId="11" xfId="0" applyFont="1" applyFill="1" applyBorder="1" applyAlignment="1">
      <alignment horizontal="center" vertical="center" wrapText="1"/>
    </xf>
    <xf numFmtId="164" fontId="30" fillId="5" borderId="11" xfId="0" applyNumberFormat="1" applyFont="1" applyFill="1" applyBorder="1" applyAlignment="1">
      <alignment horizontal="center" vertical="center"/>
    </xf>
    <xf numFmtId="0" fontId="24" fillId="5" borderId="11" xfId="0" applyFont="1" applyFill="1" applyBorder="1" applyAlignment="1">
      <alignment horizontal="center" vertical="center"/>
    </xf>
    <xf numFmtId="0" fontId="29" fillId="5" borderId="11" xfId="0" applyFont="1" applyFill="1" applyBorder="1" applyAlignment="1">
      <alignment horizontal="center" vertical="center"/>
    </xf>
    <xf numFmtId="0" fontId="28" fillId="3" borderId="11" xfId="0" applyFont="1" applyFill="1" applyBorder="1" applyAlignment="1">
      <alignment horizontal="justify" vertical="top" wrapText="1"/>
    </xf>
    <xf numFmtId="0" fontId="28" fillId="0" borderId="11" xfId="0" applyFont="1" applyBorder="1" applyAlignment="1">
      <alignment horizontal="justify" vertical="top" wrapText="1"/>
    </xf>
    <xf numFmtId="0" fontId="37" fillId="0" borderId="0" xfId="0" applyFont="1"/>
    <xf numFmtId="0" fontId="39" fillId="0" borderId="0" xfId="0" applyFont="1"/>
    <xf numFmtId="0" fontId="28" fillId="0" borderId="0" xfId="0" applyFont="1" applyAlignment="1">
      <alignment horizontal="right"/>
    </xf>
    <xf numFmtId="0" fontId="8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justify"/>
    </xf>
    <xf numFmtId="0" fontId="22" fillId="0" borderId="1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wrapText="1"/>
    </xf>
    <xf numFmtId="0" fontId="2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6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2" fontId="25" fillId="0" borderId="0" xfId="0" applyNumberFormat="1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opLeftCell="A7" workbookViewId="0">
      <selection activeCell="F25" sqref="F25"/>
    </sheetView>
  </sheetViews>
  <sheetFormatPr defaultRowHeight="15" x14ac:dyDescent="0.25"/>
  <cols>
    <col min="1" max="1" width="3.42578125" customWidth="1"/>
    <col min="2" max="2" width="20.7109375" customWidth="1"/>
    <col min="4" max="4" width="6.5703125" customWidth="1"/>
    <col min="9" max="9" width="7.85546875" customWidth="1"/>
    <col min="13" max="13" width="9.85546875" customWidth="1"/>
    <col min="15" max="15" width="11.28515625" customWidth="1"/>
  </cols>
  <sheetData>
    <row r="1" spans="1:17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5">
      <c r="A2" s="2"/>
      <c r="B2" s="2"/>
      <c r="C2" s="2"/>
      <c r="D2" s="2"/>
      <c r="E2" s="2"/>
      <c r="F2" s="2"/>
      <c r="G2" s="2"/>
      <c r="H2" s="2"/>
      <c r="I2" s="2"/>
      <c r="J2" s="3"/>
      <c r="K2" s="3" t="s">
        <v>0</v>
      </c>
      <c r="L2" s="3"/>
      <c r="M2" s="2"/>
      <c r="N2" s="2"/>
      <c r="O2" s="2"/>
      <c r="P2" s="2"/>
      <c r="Q2" s="2"/>
    </row>
    <row r="3" spans="1:17" x14ac:dyDescent="0.25">
      <c r="A3" s="2"/>
      <c r="B3" s="2"/>
      <c r="C3" s="2"/>
      <c r="D3" s="2"/>
      <c r="E3" s="2"/>
      <c r="F3" s="2"/>
      <c r="G3" s="2"/>
      <c r="H3" s="2"/>
      <c r="I3" s="3" t="s">
        <v>1</v>
      </c>
      <c r="J3" s="3"/>
      <c r="K3" s="3"/>
      <c r="L3" s="3"/>
      <c r="M3" s="2"/>
      <c r="N3" s="2"/>
      <c r="O3" s="2"/>
      <c r="P3" s="2"/>
      <c r="Q3" s="2"/>
    </row>
    <row r="4" spans="1:17" x14ac:dyDescent="0.25">
      <c r="A4" s="2"/>
      <c r="B4" s="2"/>
      <c r="C4" s="2"/>
      <c r="D4" s="2"/>
      <c r="E4" s="2"/>
      <c r="F4" s="2"/>
      <c r="G4" s="2"/>
      <c r="H4" s="2"/>
      <c r="I4" s="3" t="s">
        <v>2</v>
      </c>
      <c r="J4" s="2"/>
      <c r="K4" s="2"/>
      <c r="L4" s="2"/>
      <c r="M4" s="2"/>
      <c r="N4" s="2"/>
      <c r="O4" s="2"/>
      <c r="P4" s="2"/>
      <c r="Q4" s="2"/>
    </row>
    <row r="5" spans="1:17" x14ac:dyDescent="0.25">
      <c r="A5" s="2"/>
      <c r="B5" s="2"/>
      <c r="C5" s="2"/>
      <c r="D5" s="2"/>
      <c r="E5" s="2"/>
      <c r="F5" s="2"/>
      <c r="G5" s="2"/>
      <c r="H5" s="2"/>
      <c r="I5" s="3" t="s">
        <v>46</v>
      </c>
      <c r="J5" s="2"/>
      <c r="K5" s="2"/>
      <c r="L5" s="2"/>
      <c r="M5" s="2"/>
      <c r="N5" s="2"/>
      <c r="O5" s="2"/>
      <c r="P5" s="2"/>
      <c r="Q5" s="2"/>
    </row>
    <row r="6" spans="1:17" x14ac:dyDescent="0.25">
      <c r="A6" s="2"/>
      <c r="B6" s="2"/>
      <c r="C6" s="2"/>
      <c r="D6" s="2"/>
      <c r="E6" s="2"/>
      <c r="F6" s="2"/>
      <c r="G6" s="2"/>
      <c r="H6" s="2"/>
      <c r="I6" s="3" t="s">
        <v>3</v>
      </c>
      <c r="J6" s="2"/>
      <c r="K6" s="2"/>
      <c r="L6" s="2"/>
      <c r="M6" s="2"/>
      <c r="N6" s="2"/>
      <c r="O6" s="2"/>
      <c r="P6" s="2"/>
      <c r="Q6" s="2"/>
    </row>
    <row r="7" spans="1:17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3" t="s">
        <v>41</v>
      </c>
      <c r="L7" s="2"/>
      <c r="M7" s="2"/>
      <c r="N7" s="2"/>
      <c r="O7" s="2"/>
      <c r="P7" s="2"/>
      <c r="Q7" s="2"/>
    </row>
    <row r="8" spans="1:17" ht="15.75" x14ac:dyDescent="0.25">
      <c r="A8" s="4"/>
      <c r="B8" s="4"/>
      <c r="C8" s="5"/>
      <c r="D8" s="5" t="s">
        <v>4</v>
      </c>
      <c r="E8" s="5"/>
      <c r="F8" s="5"/>
      <c r="G8" s="5"/>
      <c r="H8" s="5"/>
      <c r="I8" s="6"/>
      <c r="J8" s="2"/>
      <c r="K8" s="2"/>
      <c r="L8" s="2"/>
      <c r="M8" s="2"/>
      <c r="N8" s="2"/>
      <c r="O8" s="2"/>
      <c r="P8" s="2"/>
      <c r="Q8" s="2"/>
    </row>
    <row r="9" spans="1:17" ht="15.75" x14ac:dyDescent="0.25">
      <c r="A9" s="4"/>
      <c r="B9" s="4" t="s">
        <v>5</v>
      </c>
      <c r="C9" s="5"/>
      <c r="D9" s="5"/>
      <c r="E9" s="5"/>
      <c r="F9" s="5"/>
      <c r="G9" s="5"/>
      <c r="H9" s="5"/>
      <c r="I9" s="6"/>
      <c r="J9" s="2"/>
      <c r="K9" s="2"/>
      <c r="L9" s="2"/>
      <c r="M9" s="2"/>
      <c r="N9" s="2"/>
      <c r="O9" s="2"/>
      <c r="P9" s="2"/>
      <c r="Q9" s="2"/>
    </row>
    <row r="10" spans="1:17" ht="15.75" x14ac:dyDescent="0.25">
      <c r="A10" s="4"/>
      <c r="B10" s="4" t="s">
        <v>42</v>
      </c>
      <c r="C10" s="5"/>
      <c r="D10" s="5"/>
      <c r="E10" s="5"/>
      <c r="F10" s="5"/>
      <c r="G10" s="5"/>
      <c r="H10" s="5"/>
      <c r="I10" s="6"/>
      <c r="J10" s="2"/>
      <c r="K10" s="2"/>
      <c r="L10" s="2"/>
      <c r="M10" s="2"/>
      <c r="N10" s="2"/>
      <c r="O10" s="2"/>
      <c r="P10" s="2"/>
      <c r="Q10" s="2"/>
    </row>
    <row r="11" spans="1:17" ht="30" customHeight="1" x14ac:dyDescent="0.25">
      <c r="A11" s="15"/>
      <c r="B11" s="16" t="s">
        <v>6</v>
      </c>
      <c r="C11" s="16" t="s">
        <v>7</v>
      </c>
      <c r="D11" s="16" t="s">
        <v>8</v>
      </c>
      <c r="E11" s="16" t="s">
        <v>9</v>
      </c>
      <c r="F11" s="16" t="s">
        <v>10</v>
      </c>
      <c r="G11" s="103" t="s">
        <v>11</v>
      </c>
      <c r="H11" s="103"/>
      <c r="I11" s="103" t="s">
        <v>12</v>
      </c>
      <c r="J11" s="103"/>
      <c r="K11" s="16" t="s">
        <v>13</v>
      </c>
      <c r="L11" s="16"/>
      <c r="M11" s="16" t="s">
        <v>14</v>
      </c>
      <c r="N11" s="16" t="s">
        <v>15</v>
      </c>
      <c r="O11" s="17" t="s">
        <v>16</v>
      </c>
      <c r="P11" s="2"/>
      <c r="Q11" s="2"/>
    </row>
    <row r="12" spans="1:17" ht="13.5" customHeight="1" x14ac:dyDescent="0.25">
      <c r="A12" s="18"/>
      <c r="B12" s="19">
        <v>1</v>
      </c>
      <c r="C12" s="19">
        <v>2</v>
      </c>
      <c r="D12" s="19"/>
      <c r="E12" s="19">
        <v>3</v>
      </c>
      <c r="F12" s="19">
        <v>4</v>
      </c>
      <c r="G12" s="19">
        <v>5</v>
      </c>
      <c r="H12" s="19">
        <v>6</v>
      </c>
      <c r="I12" s="19">
        <v>7</v>
      </c>
      <c r="J12" s="19">
        <v>8</v>
      </c>
      <c r="K12" s="19">
        <v>9</v>
      </c>
      <c r="L12" s="19">
        <v>10</v>
      </c>
      <c r="M12" s="19">
        <v>11</v>
      </c>
      <c r="N12" s="19">
        <v>12</v>
      </c>
      <c r="O12" s="20">
        <v>13</v>
      </c>
      <c r="P12" s="2"/>
      <c r="Q12" s="2"/>
    </row>
    <row r="13" spans="1:17" ht="15" customHeight="1" x14ac:dyDescent="0.25">
      <c r="A13" s="21">
        <v>1</v>
      </c>
      <c r="B13" s="22" t="s">
        <v>17</v>
      </c>
      <c r="C13" s="19">
        <v>1</v>
      </c>
      <c r="D13" s="19">
        <v>13</v>
      </c>
      <c r="E13" s="23">
        <v>3025</v>
      </c>
      <c r="F13" s="23">
        <f t="shared" ref="F13:F23" si="0">E13*C13</f>
        <v>3025</v>
      </c>
      <c r="G13" s="24">
        <v>0.2</v>
      </c>
      <c r="H13" s="23">
        <f>G13*F13</f>
        <v>605</v>
      </c>
      <c r="I13" s="24"/>
      <c r="J13" s="23"/>
      <c r="K13" s="23"/>
      <c r="L13" s="23">
        <v>0.2</v>
      </c>
      <c r="M13" s="23">
        <f t="shared" ref="M13:M18" si="1">F13*L13</f>
        <v>605</v>
      </c>
      <c r="N13" s="23"/>
      <c r="O13" s="25">
        <f t="shared" ref="O13:O18" si="2">F13+H13+J13+M13+K13</f>
        <v>4235</v>
      </c>
      <c r="P13" s="2"/>
      <c r="Q13" s="2"/>
    </row>
    <row r="14" spans="1:17" ht="13.5" customHeight="1" x14ac:dyDescent="0.25">
      <c r="A14" s="21">
        <v>2</v>
      </c>
      <c r="B14" s="22" t="s">
        <v>18</v>
      </c>
      <c r="C14" s="19">
        <v>1.75</v>
      </c>
      <c r="D14" s="19">
        <v>10</v>
      </c>
      <c r="E14" s="23">
        <v>2430</v>
      </c>
      <c r="F14" s="23">
        <v>4374</v>
      </c>
      <c r="G14" s="24">
        <v>0.3</v>
      </c>
      <c r="H14" s="23">
        <f>G14*F14</f>
        <v>1312.2</v>
      </c>
      <c r="I14" s="24"/>
      <c r="J14" s="23"/>
      <c r="K14" s="23"/>
      <c r="L14" s="23">
        <v>0.2</v>
      </c>
      <c r="M14" s="23">
        <f t="shared" si="1"/>
        <v>874.80000000000007</v>
      </c>
      <c r="N14" s="23"/>
      <c r="O14" s="25">
        <f t="shared" si="2"/>
        <v>6561</v>
      </c>
      <c r="P14" s="2"/>
      <c r="Q14" s="2"/>
    </row>
    <row r="15" spans="1:17" ht="16.5" customHeight="1" x14ac:dyDescent="0.25">
      <c r="A15" s="21">
        <v>3</v>
      </c>
      <c r="B15" s="22" t="s">
        <v>18</v>
      </c>
      <c r="C15" s="19">
        <v>1.75</v>
      </c>
      <c r="D15" s="19">
        <v>8</v>
      </c>
      <c r="E15" s="23">
        <v>2189</v>
      </c>
      <c r="F15" s="23">
        <v>3940</v>
      </c>
      <c r="G15" s="24">
        <v>0.3</v>
      </c>
      <c r="H15" s="23">
        <f>G15*F15</f>
        <v>1182</v>
      </c>
      <c r="I15" s="24"/>
      <c r="J15" s="23"/>
      <c r="K15" s="23"/>
      <c r="L15" s="23">
        <v>0.2</v>
      </c>
      <c r="M15" s="23">
        <f t="shared" si="1"/>
        <v>788</v>
      </c>
      <c r="N15" s="23"/>
      <c r="O15" s="25">
        <f t="shared" si="2"/>
        <v>5910</v>
      </c>
      <c r="P15" s="2"/>
      <c r="Q15" s="2"/>
    </row>
    <row r="16" spans="1:17" ht="15.75" customHeight="1" x14ac:dyDescent="0.25">
      <c r="A16" s="21">
        <v>4</v>
      </c>
      <c r="B16" s="22" t="s">
        <v>19</v>
      </c>
      <c r="C16" s="19">
        <v>1.75</v>
      </c>
      <c r="D16" s="19">
        <v>8</v>
      </c>
      <c r="E16" s="23">
        <v>2189</v>
      </c>
      <c r="F16" s="23">
        <v>3940</v>
      </c>
      <c r="G16" s="24">
        <v>0.1</v>
      </c>
      <c r="H16" s="23">
        <f>G16*F16</f>
        <v>394</v>
      </c>
      <c r="I16" s="24"/>
      <c r="J16" s="23"/>
      <c r="K16" s="23"/>
      <c r="L16" s="23">
        <v>0.2</v>
      </c>
      <c r="M16" s="23">
        <f t="shared" si="1"/>
        <v>788</v>
      </c>
      <c r="N16" s="23"/>
      <c r="O16" s="25">
        <f t="shared" si="2"/>
        <v>5122</v>
      </c>
      <c r="P16" s="2"/>
      <c r="Q16" s="2"/>
    </row>
    <row r="17" spans="1:17" ht="27" customHeight="1" x14ac:dyDescent="0.25">
      <c r="A17" s="21">
        <v>5</v>
      </c>
      <c r="B17" s="22" t="s">
        <v>20</v>
      </c>
      <c r="C17" s="19">
        <v>0.75</v>
      </c>
      <c r="D17" s="19">
        <v>7</v>
      </c>
      <c r="E17" s="23">
        <v>2056</v>
      </c>
      <c r="F17" s="23">
        <f t="shared" si="0"/>
        <v>1542</v>
      </c>
      <c r="G17" s="24"/>
      <c r="H17" s="23"/>
      <c r="I17" s="24"/>
      <c r="J17" s="23"/>
      <c r="K17" s="23"/>
      <c r="L17" s="23">
        <v>0.2</v>
      </c>
      <c r="M17" s="23">
        <f t="shared" si="1"/>
        <v>308.40000000000003</v>
      </c>
      <c r="N17" s="23"/>
      <c r="O17" s="25">
        <f t="shared" si="2"/>
        <v>1850.4</v>
      </c>
      <c r="P17" s="2"/>
      <c r="Q17" s="2"/>
    </row>
    <row r="18" spans="1:17" ht="15" customHeight="1" x14ac:dyDescent="0.25">
      <c r="A18" s="21">
        <v>6</v>
      </c>
      <c r="B18" s="22" t="s">
        <v>21</v>
      </c>
      <c r="C18" s="19">
        <v>0.5</v>
      </c>
      <c r="D18" s="19">
        <v>7</v>
      </c>
      <c r="E18" s="23">
        <v>2056</v>
      </c>
      <c r="F18" s="23">
        <f t="shared" si="0"/>
        <v>1028</v>
      </c>
      <c r="G18" s="24"/>
      <c r="H18" s="23">
        <f>G18*F18</f>
        <v>0</v>
      </c>
      <c r="I18" s="24"/>
      <c r="J18" s="23"/>
      <c r="K18" s="23"/>
      <c r="L18" s="23">
        <v>0.2</v>
      </c>
      <c r="M18" s="23">
        <f t="shared" si="1"/>
        <v>205.60000000000002</v>
      </c>
      <c r="N18" s="23"/>
      <c r="O18" s="25">
        <f t="shared" si="2"/>
        <v>1233.5999999999999</v>
      </c>
      <c r="P18" s="2"/>
      <c r="Q18" s="2"/>
    </row>
    <row r="19" spans="1:17" x14ac:dyDescent="0.25">
      <c r="A19" s="26">
        <v>7</v>
      </c>
      <c r="B19" s="22" t="s">
        <v>22</v>
      </c>
      <c r="C19" s="19">
        <v>0.25</v>
      </c>
      <c r="D19" s="19">
        <v>7</v>
      </c>
      <c r="E19" s="23">
        <v>2056</v>
      </c>
      <c r="F19" s="23">
        <f t="shared" si="0"/>
        <v>514</v>
      </c>
      <c r="G19" s="23"/>
      <c r="H19" s="23"/>
      <c r="I19" s="23"/>
      <c r="J19" s="23"/>
      <c r="K19" s="23"/>
      <c r="L19" s="23"/>
      <c r="M19" s="23"/>
      <c r="N19" s="23"/>
      <c r="O19" s="25">
        <f>SUM(F19:N19)</f>
        <v>514</v>
      </c>
      <c r="P19" s="2"/>
      <c r="Q19" s="2"/>
    </row>
    <row r="20" spans="1:17" ht="15.75" customHeight="1" x14ac:dyDescent="0.25">
      <c r="A20" s="21">
        <v>8</v>
      </c>
      <c r="B20" s="22" t="s">
        <v>23</v>
      </c>
      <c r="C20" s="19">
        <v>1</v>
      </c>
      <c r="D20" s="19">
        <v>7</v>
      </c>
      <c r="E20" s="23">
        <v>2056</v>
      </c>
      <c r="F20" s="23">
        <f t="shared" si="0"/>
        <v>2056</v>
      </c>
      <c r="G20" s="24">
        <v>0.1</v>
      </c>
      <c r="H20" s="23">
        <f>J20</f>
        <v>205.60000000000002</v>
      </c>
      <c r="I20" s="24">
        <v>0.1</v>
      </c>
      <c r="J20" s="23">
        <f t="shared" ref="J20:J26" si="3">F20*I20</f>
        <v>205.60000000000002</v>
      </c>
      <c r="K20" s="23">
        <f>J20</f>
        <v>205.60000000000002</v>
      </c>
      <c r="L20" s="23"/>
      <c r="M20" s="23"/>
      <c r="N20" s="23"/>
      <c r="O20" s="25">
        <f>F20+H20+J20+M20+K20</f>
        <v>2672.7999999999997</v>
      </c>
      <c r="P20" s="2"/>
      <c r="Q20" s="2"/>
    </row>
    <row r="21" spans="1:17" x14ac:dyDescent="0.25">
      <c r="A21" s="21">
        <v>9</v>
      </c>
      <c r="B21" s="22" t="s">
        <v>24</v>
      </c>
      <c r="C21" s="19">
        <v>0.5</v>
      </c>
      <c r="D21" s="19">
        <v>7</v>
      </c>
      <c r="E21" s="23">
        <v>2056</v>
      </c>
      <c r="F21" s="23">
        <f t="shared" si="0"/>
        <v>1028</v>
      </c>
      <c r="G21" s="24"/>
      <c r="H21" s="23"/>
      <c r="I21" s="24"/>
      <c r="J21" s="23">
        <f t="shared" si="3"/>
        <v>0</v>
      </c>
      <c r="K21" s="23"/>
      <c r="L21" s="23"/>
      <c r="M21" s="23"/>
      <c r="N21" s="23"/>
      <c r="O21" s="25">
        <f>F21+H21+J21+M21+K21</f>
        <v>1028</v>
      </c>
      <c r="P21" s="2"/>
      <c r="Q21" s="2"/>
    </row>
    <row r="22" spans="1:17" x14ac:dyDescent="0.25">
      <c r="A22" s="21">
        <v>10</v>
      </c>
      <c r="B22" s="27" t="s">
        <v>25</v>
      </c>
      <c r="C22" s="19">
        <v>0.5</v>
      </c>
      <c r="D22" s="19">
        <v>3</v>
      </c>
      <c r="E22" s="23">
        <v>1615</v>
      </c>
      <c r="F22" s="23">
        <f t="shared" si="0"/>
        <v>807.5</v>
      </c>
      <c r="G22" s="24"/>
      <c r="H22" s="23"/>
      <c r="I22" s="24">
        <v>0.1</v>
      </c>
      <c r="J22" s="23">
        <f t="shared" si="3"/>
        <v>80.75</v>
      </c>
      <c r="K22" s="23"/>
      <c r="L22" s="23"/>
      <c r="M22" s="23"/>
      <c r="N22" s="23"/>
      <c r="O22" s="25">
        <f>F22+H22+J22+M22+K22</f>
        <v>888.25</v>
      </c>
      <c r="P22" s="2"/>
      <c r="Q22" s="2"/>
    </row>
    <row r="23" spans="1:17" x14ac:dyDescent="0.25">
      <c r="A23" s="21">
        <v>11</v>
      </c>
      <c r="B23" s="22" t="s">
        <v>25</v>
      </c>
      <c r="C23" s="19">
        <v>1</v>
      </c>
      <c r="D23" s="19">
        <v>4</v>
      </c>
      <c r="E23" s="23">
        <v>1695</v>
      </c>
      <c r="F23" s="23">
        <f t="shared" si="0"/>
        <v>1695</v>
      </c>
      <c r="G23" s="24"/>
      <c r="H23" s="23"/>
      <c r="I23" s="24">
        <v>0.1</v>
      </c>
      <c r="J23" s="23">
        <f t="shared" si="3"/>
        <v>169.5</v>
      </c>
      <c r="K23" s="23"/>
      <c r="L23" s="23"/>
      <c r="M23" s="23"/>
      <c r="N23" s="23"/>
      <c r="O23" s="25">
        <f>F23+H23+J23+M23+K23</f>
        <v>1864.5</v>
      </c>
      <c r="P23" s="2"/>
      <c r="Q23" s="2"/>
    </row>
    <row r="24" spans="1:17" ht="18.75" customHeight="1" x14ac:dyDescent="0.25">
      <c r="A24" s="21">
        <v>12</v>
      </c>
      <c r="B24" s="22" t="s">
        <v>26</v>
      </c>
      <c r="C24" s="19">
        <v>1.1499999999999999</v>
      </c>
      <c r="D24" s="19">
        <v>5</v>
      </c>
      <c r="E24" s="23">
        <v>1816</v>
      </c>
      <c r="F24" s="23">
        <f t="shared" ref="F24:F34" si="4">E24*C24</f>
        <v>2088.3999999999996</v>
      </c>
      <c r="G24" s="24"/>
      <c r="H24" s="23"/>
      <c r="I24" s="24">
        <v>0.1</v>
      </c>
      <c r="J24" s="23">
        <f t="shared" si="3"/>
        <v>208.83999999999997</v>
      </c>
      <c r="K24" s="23"/>
      <c r="L24" s="23"/>
      <c r="M24" s="23"/>
      <c r="N24" s="23"/>
      <c r="O24" s="25">
        <f t="shared" ref="O24:O29" si="5">F24+H24+J24+M24+K24</f>
        <v>2297.2399999999998</v>
      </c>
      <c r="P24" s="2"/>
      <c r="Q24" s="2"/>
    </row>
    <row r="25" spans="1:17" ht="18" customHeight="1" x14ac:dyDescent="0.25">
      <c r="A25" s="21">
        <v>13</v>
      </c>
      <c r="B25" s="22" t="s">
        <v>26</v>
      </c>
      <c r="C25" s="19">
        <v>1.1499999999999999</v>
      </c>
      <c r="D25" s="19">
        <v>5</v>
      </c>
      <c r="E25" s="23">
        <v>1816</v>
      </c>
      <c r="F25" s="23">
        <f t="shared" si="4"/>
        <v>2088.3999999999996</v>
      </c>
      <c r="G25" s="24"/>
      <c r="H25" s="23"/>
      <c r="I25" s="24">
        <v>0.1</v>
      </c>
      <c r="J25" s="23">
        <f t="shared" si="3"/>
        <v>208.83999999999997</v>
      </c>
      <c r="K25" s="23"/>
      <c r="L25" s="23"/>
      <c r="M25" s="23"/>
      <c r="N25" s="23"/>
      <c r="O25" s="25">
        <f t="shared" si="5"/>
        <v>2297.2399999999998</v>
      </c>
      <c r="P25" s="2"/>
      <c r="Q25" s="2"/>
    </row>
    <row r="26" spans="1:17" ht="17.25" customHeight="1" x14ac:dyDescent="0.25">
      <c r="A26" s="21">
        <v>14</v>
      </c>
      <c r="B26" s="22" t="s">
        <v>26</v>
      </c>
      <c r="C26" s="19">
        <v>1.1499999999999999</v>
      </c>
      <c r="D26" s="19">
        <v>5</v>
      </c>
      <c r="E26" s="23">
        <v>1816</v>
      </c>
      <c r="F26" s="23">
        <f t="shared" si="4"/>
        <v>2088.3999999999996</v>
      </c>
      <c r="G26" s="24"/>
      <c r="H26" s="23"/>
      <c r="I26" s="24">
        <v>0.1</v>
      </c>
      <c r="J26" s="23">
        <f t="shared" si="3"/>
        <v>208.83999999999997</v>
      </c>
      <c r="K26" s="23"/>
      <c r="L26" s="23"/>
      <c r="M26" s="23"/>
      <c r="N26" s="23"/>
      <c r="O26" s="25">
        <f t="shared" si="5"/>
        <v>2297.2399999999998</v>
      </c>
      <c r="P26" s="2"/>
      <c r="Q26" s="2"/>
    </row>
    <row r="27" spans="1:17" ht="15.75" customHeight="1" x14ac:dyDescent="0.25">
      <c r="A27" s="21">
        <v>15</v>
      </c>
      <c r="B27" s="22" t="s">
        <v>27</v>
      </c>
      <c r="C27" s="19">
        <v>0.5</v>
      </c>
      <c r="D27" s="19">
        <v>1</v>
      </c>
      <c r="E27" s="23">
        <v>1600</v>
      </c>
      <c r="F27" s="23">
        <f t="shared" si="4"/>
        <v>800</v>
      </c>
      <c r="G27" s="24"/>
      <c r="H27" s="23"/>
      <c r="I27" s="24"/>
      <c r="J27" s="23"/>
      <c r="K27" s="23"/>
      <c r="L27" s="23"/>
      <c r="M27" s="23"/>
      <c r="N27" s="23"/>
      <c r="O27" s="25">
        <f t="shared" si="5"/>
        <v>800</v>
      </c>
      <c r="P27" s="2"/>
      <c r="Q27" s="2"/>
    </row>
    <row r="28" spans="1:17" ht="16.5" customHeight="1" x14ac:dyDescent="0.25">
      <c r="A28" s="21">
        <v>16</v>
      </c>
      <c r="B28" s="22" t="s">
        <v>36</v>
      </c>
      <c r="C28" s="19">
        <v>0.75</v>
      </c>
      <c r="D28" s="19">
        <v>2</v>
      </c>
      <c r="E28" s="23">
        <v>1605</v>
      </c>
      <c r="F28" s="23">
        <f t="shared" si="4"/>
        <v>1203.75</v>
      </c>
      <c r="G28" s="24"/>
      <c r="H28" s="23"/>
      <c r="I28" s="24">
        <v>0.1</v>
      </c>
      <c r="J28" s="23">
        <f>F28*I28</f>
        <v>120.375</v>
      </c>
      <c r="K28" s="23"/>
      <c r="L28" s="23"/>
      <c r="M28" s="23"/>
      <c r="N28" s="23"/>
      <c r="O28" s="25">
        <f t="shared" si="5"/>
        <v>1324.125</v>
      </c>
      <c r="P28" s="2"/>
      <c r="Q28" s="2"/>
    </row>
    <row r="29" spans="1:17" ht="15.75" customHeight="1" x14ac:dyDescent="0.25">
      <c r="A29" s="21">
        <v>17</v>
      </c>
      <c r="B29" s="22" t="s">
        <v>28</v>
      </c>
      <c r="C29" s="19">
        <v>0.5</v>
      </c>
      <c r="D29" s="19">
        <v>1</v>
      </c>
      <c r="E29" s="23">
        <v>1600</v>
      </c>
      <c r="F29" s="23">
        <f t="shared" si="4"/>
        <v>800</v>
      </c>
      <c r="G29" s="24"/>
      <c r="H29" s="23"/>
      <c r="I29" s="24"/>
      <c r="J29" s="23"/>
      <c r="K29" s="23"/>
      <c r="L29" s="23"/>
      <c r="M29" s="23"/>
      <c r="N29" s="23"/>
      <c r="O29" s="25">
        <f t="shared" si="5"/>
        <v>800</v>
      </c>
      <c r="P29" s="2"/>
      <c r="Q29" s="2"/>
    </row>
    <row r="30" spans="1:17" x14ac:dyDescent="0.25">
      <c r="A30" s="21">
        <v>18</v>
      </c>
      <c r="B30" s="22" t="s">
        <v>29</v>
      </c>
      <c r="C30" s="19">
        <v>1</v>
      </c>
      <c r="D30" s="19">
        <v>1</v>
      </c>
      <c r="E30" s="23">
        <v>1600</v>
      </c>
      <c r="F30" s="23">
        <f t="shared" si="4"/>
        <v>1600</v>
      </c>
      <c r="G30" s="24"/>
      <c r="H30" s="23"/>
      <c r="I30" s="24"/>
      <c r="J30" s="23"/>
      <c r="K30" s="23"/>
      <c r="L30" s="23"/>
      <c r="M30" s="23"/>
      <c r="N30" s="23">
        <f>F30*40%</f>
        <v>640</v>
      </c>
      <c r="O30" s="25">
        <f>F30+H30+J30+M30+K30+N30</f>
        <v>2240</v>
      </c>
      <c r="P30" s="2"/>
      <c r="Q30" s="2"/>
    </row>
    <row r="31" spans="1:17" x14ac:dyDescent="0.25">
      <c r="A31" s="21">
        <v>19</v>
      </c>
      <c r="B31" s="22" t="s">
        <v>29</v>
      </c>
      <c r="C31" s="19">
        <v>1</v>
      </c>
      <c r="D31" s="19">
        <v>1</v>
      </c>
      <c r="E31" s="23">
        <v>1600</v>
      </c>
      <c r="F31" s="23">
        <f t="shared" si="4"/>
        <v>1600</v>
      </c>
      <c r="G31" s="24"/>
      <c r="H31" s="23"/>
      <c r="I31" s="24"/>
      <c r="J31" s="23"/>
      <c r="K31" s="23"/>
      <c r="L31" s="23"/>
      <c r="M31" s="23"/>
      <c r="N31" s="23">
        <f>F31*40%</f>
        <v>640</v>
      </c>
      <c r="O31" s="25">
        <f>F31+H31+J31+M31+K31+N31</f>
        <v>2240</v>
      </c>
      <c r="P31" s="2"/>
      <c r="Q31" s="2"/>
    </row>
    <row r="32" spans="1:17" x14ac:dyDescent="0.25">
      <c r="A32" s="21">
        <v>20</v>
      </c>
      <c r="B32" s="22" t="s">
        <v>30</v>
      </c>
      <c r="C32" s="19">
        <v>1</v>
      </c>
      <c r="D32" s="19">
        <v>1</v>
      </c>
      <c r="E32" s="23">
        <v>1600</v>
      </c>
      <c r="F32" s="23">
        <f t="shared" si="4"/>
        <v>1600</v>
      </c>
      <c r="G32" s="24"/>
      <c r="H32" s="23"/>
      <c r="I32" s="24"/>
      <c r="J32" s="23"/>
      <c r="K32" s="23"/>
      <c r="L32" s="23"/>
      <c r="M32" s="23"/>
      <c r="N32" s="23"/>
      <c r="O32" s="25">
        <f>F32+H32+J32+M32+K32+N32</f>
        <v>1600</v>
      </c>
      <c r="P32" s="2"/>
      <c r="Q32" s="2"/>
    </row>
    <row r="33" spans="1:17" ht="15" customHeight="1" x14ac:dyDescent="0.25">
      <c r="A33" s="21">
        <v>21</v>
      </c>
      <c r="B33" s="22" t="s">
        <v>31</v>
      </c>
      <c r="C33" s="19">
        <v>0.5</v>
      </c>
      <c r="D33" s="19">
        <v>1</v>
      </c>
      <c r="E33" s="23">
        <v>1600</v>
      </c>
      <c r="F33" s="23">
        <f t="shared" si="4"/>
        <v>800</v>
      </c>
      <c r="G33" s="24"/>
      <c r="H33" s="23"/>
      <c r="I33" s="24"/>
      <c r="J33" s="23"/>
      <c r="K33" s="23"/>
      <c r="L33" s="23"/>
      <c r="M33" s="23"/>
      <c r="N33" s="23"/>
      <c r="O33" s="25">
        <f>F33+H33+J33+M33+K33</f>
        <v>800</v>
      </c>
      <c r="P33" s="2"/>
      <c r="Q33" s="2"/>
    </row>
    <row r="34" spans="1:17" x14ac:dyDescent="0.25">
      <c r="A34" s="21">
        <v>22</v>
      </c>
      <c r="B34" s="28" t="s">
        <v>32</v>
      </c>
      <c r="C34" s="19">
        <v>1</v>
      </c>
      <c r="D34" s="19">
        <v>1</v>
      </c>
      <c r="E34" s="23">
        <v>1600</v>
      </c>
      <c r="F34" s="23">
        <f t="shared" si="4"/>
        <v>1600</v>
      </c>
      <c r="G34" s="24"/>
      <c r="H34" s="23"/>
      <c r="I34" s="24">
        <v>0.1</v>
      </c>
      <c r="J34" s="23">
        <f>F34*I34</f>
        <v>160</v>
      </c>
      <c r="K34" s="23"/>
      <c r="L34" s="23"/>
      <c r="M34" s="23"/>
      <c r="N34" s="23"/>
      <c r="O34" s="25">
        <f>F34+H34+J34+M34</f>
        <v>1760</v>
      </c>
      <c r="P34" s="2"/>
      <c r="Q34" s="2"/>
    </row>
    <row r="35" spans="1:17" x14ac:dyDescent="0.25">
      <c r="A35" s="29"/>
      <c r="B35" s="30" t="s">
        <v>33</v>
      </c>
      <c r="C35" s="31">
        <f>C34+C33+C32+C31+C30+C29+C28+C27+C26+C25+C24+C23+C22+C21+C20+C19+C18+C17+C16+C15+C14+C13</f>
        <v>20.450000000000003</v>
      </c>
      <c r="D35" s="31"/>
      <c r="E35" s="31">
        <f>SUM(E13:E34)</f>
        <v>41676</v>
      </c>
      <c r="F35" s="31">
        <f>SUM(F13:F34)</f>
        <v>40218.450000000004</v>
      </c>
      <c r="G35" s="31"/>
      <c r="H35" s="31">
        <f>SUM(H13:H34)</f>
        <v>3698.7999999999997</v>
      </c>
      <c r="I35" s="31"/>
      <c r="J35" s="31">
        <f>SUM(J13:J34)</f>
        <v>1362.7449999999999</v>
      </c>
      <c r="K35" s="31">
        <f>SUM(K13:K34)</f>
        <v>205.60000000000002</v>
      </c>
      <c r="L35" s="31"/>
      <c r="M35" s="31">
        <f>SUM(M13:M34)</f>
        <v>3569.8</v>
      </c>
      <c r="N35" s="31">
        <f>SUM(N13:N34)</f>
        <v>1280</v>
      </c>
      <c r="O35" s="31">
        <f>SUM(O13:O34)</f>
        <v>50335.394999999997</v>
      </c>
      <c r="P35" s="2"/>
      <c r="Q35" s="2"/>
    </row>
    <row r="36" spans="1:17" ht="15" customHeight="1" x14ac:dyDescent="0.25">
      <c r="A36" s="2"/>
      <c r="B36" s="104" t="s">
        <v>34</v>
      </c>
      <c r="C36" s="104"/>
      <c r="D36" s="104"/>
      <c r="E36" s="104"/>
      <c r="F36" s="105" t="s">
        <v>45</v>
      </c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</row>
    <row r="37" spans="1:17" ht="15" customHeight="1" x14ac:dyDescent="0.25">
      <c r="A37" s="2"/>
      <c r="B37" s="104"/>
      <c r="C37" s="104"/>
      <c r="D37" s="104"/>
      <c r="E37" s="104"/>
      <c r="F37" s="106" t="s">
        <v>35</v>
      </c>
      <c r="G37" s="106"/>
      <c r="H37" s="106"/>
      <c r="I37" s="106"/>
      <c r="J37" s="106"/>
      <c r="K37" s="106"/>
      <c r="L37" s="106"/>
      <c r="M37" s="106"/>
      <c r="N37" s="106"/>
      <c r="O37" s="106"/>
      <c r="P37" s="8"/>
      <c r="Q37" s="14"/>
    </row>
    <row r="38" spans="1:17" ht="15.75" x14ac:dyDescent="0.25">
      <c r="A38" s="3"/>
      <c r="B38" s="3" t="s">
        <v>38</v>
      </c>
      <c r="C38" s="6"/>
      <c r="D38" s="6"/>
      <c r="E38" s="6"/>
      <c r="F38" s="9" t="s">
        <v>39</v>
      </c>
      <c r="G38" s="6"/>
      <c r="H38" s="6" t="s">
        <v>40</v>
      </c>
      <c r="I38" s="6"/>
      <c r="J38" s="2"/>
      <c r="K38" s="2"/>
      <c r="L38" s="2"/>
      <c r="M38" s="2"/>
      <c r="N38" s="2"/>
      <c r="O38" s="2"/>
      <c r="P38" s="2"/>
      <c r="Q38" s="2"/>
    </row>
    <row r="39" spans="1:17" ht="15.75" x14ac:dyDescent="0.25">
      <c r="C39" s="1"/>
      <c r="D39" s="1"/>
      <c r="E39" s="1"/>
      <c r="F39" s="1"/>
      <c r="G39" s="1"/>
      <c r="H39" s="1"/>
      <c r="I39" s="1"/>
    </row>
    <row r="40" spans="1:17" ht="15.75" x14ac:dyDescent="0.25">
      <c r="C40" s="1"/>
      <c r="D40" s="1"/>
      <c r="E40" s="1"/>
      <c r="F40" s="1"/>
      <c r="G40" s="1"/>
      <c r="H40" s="1"/>
      <c r="I40" s="1"/>
    </row>
  </sheetData>
  <mergeCells count="5">
    <mergeCell ref="G11:H11"/>
    <mergeCell ref="I11:J11"/>
    <mergeCell ref="B36:E37"/>
    <mergeCell ref="F36:Q36"/>
    <mergeCell ref="F37:O37"/>
  </mergeCells>
  <phoneticPr fontId="0" type="noConversion"/>
  <pageMargins left="0.19685039370078741" right="0.23622047244094491" top="0.27559055118110237" bottom="0.15748031496062992" header="0.31496062992125984" footer="0.15748031496062992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8"/>
  <sheetViews>
    <sheetView workbookViewId="0">
      <selection activeCell="H25" sqref="H25:H26"/>
    </sheetView>
  </sheetViews>
  <sheetFormatPr defaultRowHeight="15" x14ac:dyDescent="0.25"/>
  <cols>
    <col min="1" max="1" width="3.140625" customWidth="1"/>
    <col min="2" max="2" width="12.140625" customWidth="1"/>
    <col min="3" max="3" width="7" customWidth="1"/>
    <col min="4" max="4" width="5.7109375" customWidth="1"/>
    <col min="7" max="7" width="6.85546875" customWidth="1"/>
    <col min="8" max="8" width="7.5703125" customWidth="1"/>
    <col min="9" max="9" width="6.28515625" customWidth="1"/>
    <col min="10" max="11" width="7.7109375" customWidth="1"/>
    <col min="12" max="12" width="8.5703125" customWidth="1"/>
    <col min="14" max="14" width="8.7109375" customWidth="1"/>
    <col min="16" max="16" width="10.42578125" bestFit="1" customWidth="1"/>
    <col min="17" max="18" width="9.140625" hidden="1" customWidth="1"/>
  </cols>
  <sheetData>
    <row r="1" spans="1:18" x14ac:dyDescent="0.25">
      <c r="I1" t="s">
        <v>50</v>
      </c>
    </row>
    <row r="2" spans="1:18" x14ac:dyDescent="0.25">
      <c r="I2" t="s">
        <v>51</v>
      </c>
    </row>
    <row r="3" spans="1:18" x14ac:dyDescent="0.25">
      <c r="I3" t="s">
        <v>52</v>
      </c>
    </row>
    <row r="4" spans="1:18" x14ac:dyDescent="0.25">
      <c r="I4" s="3" t="s">
        <v>0</v>
      </c>
      <c r="J4" s="3"/>
    </row>
    <row r="5" spans="1:18" x14ac:dyDescent="0.25">
      <c r="A5" s="2"/>
      <c r="B5" s="2"/>
      <c r="C5" s="2"/>
      <c r="D5" s="2"/>
      <c r="E5" s="2"/>
      <c r="F5" s="2"/>
      <c r="G5" s="2"/>
      <c r="H5" s="2"/>
      <c r="I5" s="3" t="s">
        <v>2</v>
      </c>
      <c r="J5" s="2"/>
      <c r="K5" s="2"/>
      <c r="L5" s="2"/>
      <c r="M5" s="2"/>
      <c r="N5" s="2"/>
      <c r="O5" s="2"/>
      <c r="P5" s="2"/>
      <c r="Q5" s="2"/>
      <c r="R5" s="2"/>
    </row>
    <row r="6" spans="1:18" x14ac:dyDescent="0.25">
      <c r="A6" s="2"/>
      <c r="B6" s="2"/>
      <c r="C6" s="2"/>
      <c r="D6" s="2"/>
      <c r="E6" s="2"/>
      <c r="F6" s="2"/>
      <c r="G6" s="2"/>
      <c r="H6" s="2"/>
      <c r="I6" s="3" t="s">
        <v>55</v>
      </c>
      <c r="J6" s="2"/>
      <c r="K6" s="2"/>
      <c r="L6" s="2"/>
      <c r="M6" s="2"/>
      <c r="N6" s="2"/>
      <c r="O6" s="2"/>
      <c r="P6" s="2"/>
      <c r="Q6" s="2"/>
      <c r="R6" s="2"/>
    </row>
    <row r="7" spans="1:18" x14ac:dyDescent="0.25">
      <c r="A7" s="2"/>
      <c r="B7" s="2"/>
      <c r="C7" s="2"/>
      <c r="D7" s="2"/>
      <c r="E7" s="2"/>
      <c r="F7" s="2"/>
      <c r="G7" s="2"/>
      <c r="H7" s="2"/>
      <c r="I7" s="3" t="s">
        <v>3</v>
      </c>
      <c r="J7" s="2"/>
      <c r="K7" s="2"/>
      <c r="L7" s="2"/>
      <c r="M7" s="2"/>
      <c r="N7" s="2"/>
      <c r="O7" s="2"/>
      <c r="P7" s="2"/>
      <c r="Q7" s="2"/>
      <c r="R7" s="2"/>
    </row>
    <row r="8" spans="1:18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3" t="s">
        <v>53</v>
      </c>
      <c r="M8" s="2"/>
      <c r="N8" s="2"/>
      <c r="O8" s="2"/>
      <c r="P8" s="2"/>
      <c r="Q8" s="2"/>
      <c r="R8" s="2"/>
    </row>
    <row r="9" spans="1:18" x14ac:dyDescent="0.25">
      <c r="A9" s="4"/>
      <c r="B9" s="57"/>
      <c r="C9" s="57"/>
      <c r="D9" s="57" t="s">
        <v>4</v>
      </c>
      <c r="E9" s="57"/>
      <c r="F9" s="57"/>
      <c r="G9" s="57"/>
      <c r="H9" s="57"/>
      <c r="I9" s="58"/>
      <c r="J9" s="59"/>
      <c r="K9" s="59"/>
      <c r="L9" s="59"/>
      <c r="M9" s="2"/>
      <c r="N9" s="2"/>
      <c r="O9" s="2"/>
      <c r="P9" s="2"/>
      <c r="Q9" s="2"/>
      <c r="R9" s="2"/>
    </row>
    <row r="10" spans="1:18" x14ac:dyDescent="0.25">
      <c r="A10" s="4"/>
      <c r="B10" s="57" t="s">
        <v>5</v>
      </c>
      <c r="C10" s="57"/>
      <c r="D10" s="57"/>
      <c r="E10" s="57"/>
      <c r="F10" s="57"/>
      <c r="G10" s="57"/>
      <c r="H10" s="57"/>
      <c r="I10" s="58"/>
      <c r="J10" s="59"/>
      <c r="K10" s="59"/>
      <c r="L10" s="59"/>
      <c r="M10" s="2"/>
      <c r="N10" s="2"/>
      <c r="O10" s="2"/>
      <c r="P10" s="2"/>
      <c r="Q10" s="2"/>
      <c r="R10" s="2"/>
    </row>
    <row r="11" spans="1:18" x14ac:dyDescent="0.25">
      <c r="A11" s="4"/>
      <c r="B11" s="57" t="s">
        <v>54</v>
      </c>
      <c r="C11" s="57"/>
      <c r="D11" s="57"/>
      <c r="E11" s="57"/>
      <c r="F11" s="57"/>
      <c r="G11" s="57"/>
      <c r="H11" s="57"/>
      <c r="I11" s="58"/>
      <c r="J11" s="59"/>
      <c r="K11" s="59"/>
      <c r="L11" s="59"/>
      <c r="M11" s="2"/>
      <c r="N11" s="2"/>
      <c r="O11" s="2"/>
      <c r="P11" s="2"/>
      <c r="Q11" s="2"/>
      <c r="R11" s="2"/>
    </row>
    <row r="12" spans="1:18" ht="23.25" customHeight="1" x14ac:dyDescent="0.25">
      <c r="A12" s="60"/>
      <c r="B12" s="61" t="s">
        <v>6</v>
      </c>
      <c r="C12" s="61" t="s">
        <v>7</v>
      </c>
      <c r="D12" s="61" t="s">
        <v>8</v>
      </c>
      <c r="E12" s="61" t="s">
        <v>9</v>
      </c>
      <c r="F12" s="61" t="s">
        <v>10</v>
      </c>
      <c r="G12" s="107" t="s">
        <v>11</v>
      </c>
      <c r="H12" s="107"/>
      <c r="I12" s="107" t="s">
        <v>12</v>
      </c>
      <c r="J12" s="108"/>
      <c r="K12" s="109" t="s">
        <v>37</v>
      </c>
      <c r="L12" s="110"/>
      <c r="M12" s="62"/>
      <c r="N12" s="61" t="s">
        <v>14</v>
      </c>
      <c r="O12" s="61" t="s">
        <v>15</v>
      </c>
      <c r="P12" s="61" t="s">
        <v>16</v>
      </c>
      <c r="Q12" s="10" t="s">
        <v>43</v>
      </c>
      <c r="R12" s="10" t="s">
        <v>44</v>
      </c>
    </row>
    <row r="13" spans="1:18" x14ac:dyDescent="0.25">
      <c r="A13" s="36"/>
      <c r="B13" s="12">
        <v>1</v>
      </c>
      <c r="C13" s="12">
        <v>2</v>
      </c>
      <c r="D13" s="12"/>
      <c r="E13" s="12">
        <v>3</v>
      </c>
      <c r="F13" s="12">
        <v>4</v>
      </c>
      <c r="G13" s="12">
        <v>5</v>
      </c>
      <c r="H13" s="12">
        <v>6</v>
      </c>
      <c r="I13" s="12">
        <v>7</v>
      </c>
      <c r="J13" s="42">
        <v>8</v>
      </c>
      <c r="K13" s="44"/>
      <c r="L13" s="44">
        <v>9</v>
      </c>
      <c r="M13" s="43">
        <v>10</v>
      </c>
      <c r="N13" s="12">
        <v>11</v>
      </c>
      <c r="O13" s="12">
        <v>12</v>
      </c>
      <c r="P13" s="37">
        <v>13</v>
      </c>
      <c r="Q13" s="37">
        <v>14</v>
      </c>
      <c r="R13" s="37">
        <v>15</v>
      </c>
    </row>
    <row r="14" spans="1:18" ht="18" customHeight="1" x14ac:dyDescent="0.25">
      <c r="A14" s="38">
        <v>1</v>
      </c>
      <c r="B14" s="46" t="s">
        <v>17</v>
      </c>
      <c r="C14" s="47">
        <v>1</v>
      </c>
      <c r="D14" s="47">
        <v>15</v>
      </c>
      <c r="E14" s="48">
        <v>4340.46</v>
      </c>
      <c r="F14" s="48">
        <v>4340.46</v>
      </c>
      <c r="G14" s="49">
        <v>0.2</v>
      </c>
      <c r="H14" s="48">
        <f t="shared" ref="H14:H22" si="0">G14*F14</f>
        <v>868.0920000000001</v>
      </c>
      <c r="I14" s="49"/>
      <c r="J14" s="50"/>
      <c r="K14" s="51"/>
      <c r="L14" s="51"/>
      <c r="M14" s="52">
        <v>0.2</v>
      </c>
      <c r="N14" s="48">
        <f>F14*M14</f>
        <v>868.0920000000001</v>
      </c>
      <c r="O14" s="48"/>
      <c r="P14" s="53">
        <f>F14+H14+J14+N14+L14</f>
        <v>6076.6440000000002</v>
      </c>
      <c r="Q14" s="13">
        <v>0</v>
      </c>
      <c r="R14" s="13">
        <v>0</v>
      </c>
    </row>
    <row r="15" spans="1:18" ht="18.75" customHeight="1" x14ac:dyDescent="0.25">
      <c r="A15" s="38">
        <v>2</v>
      </c>
      <c r="B15" s="46" t="s">
        <v>18</v>
      </c>
      <c r="C15" s="47">
        <v>1.75</v>
      </c>
      <c r="D15" s="47">
        <v>12</v>
      </c>
      <c r="E15" s="48">
        <v>3570</v>
      </c>
      <c r="F15" s="48">
        <f>E15*C15</f>
        <v>6247.5</v>
      </c>
      <c r="G15" s="49">
        <v>0.3</v>
      </c>
      <c r="H15" s="48">
        <f t="shared" si="0"/>
        <v>1874.25</v>
      </c>
      <c r="I15" s="49"/>
      <c r="J15" s="50"/>
      <c r="K15" s="51"/>
      <c r="L15" s="51"/>
      <c r="M15" s="52">
        <v>0.2</v>
      </c>
      <c r="N15" s="48">
        <f>F15*M15</f>
        <v>1249.5</v>
      </c>
      <c r="O15" s="48"/>
      <c r="P15" s="53">
        <f t="shared" ref="P15:P22" si="1">N15+H15+F15</f>
        <v>9371.25</v>
      </c>
      <c r="Q15" s="13">
        <v>0</v>
      </c>
      <c r="R15" s="13">
        <v>0</v>
      </c>
    </row>
    <row r="16" spans="1:18" ht="17.25" customHeight="1" x14ac:dyDescent="0.25">
      <c r="A16" s="38">
        <v>3</v>
      </c>
      <c r="B16" s="46" t="s">
        <v>47</v>
      </c>
      <c r="C16" s="47">
        <v>1.5</v>
      </c>
      <c r="D16" s="47">
        <v>10</v>
      </c>
      <c r="E16" s="48">
        <v>3065</v>
      </c>
      <c r="F16" s="48">
        <f t="shared" ref="F16:F37" si="2">E16*C16</f>
        <v>4597.5</v>
      </c>
      <c r="G16" s="49">
        <v>0.3</v>
      </c>
      <c r="H16" s="48">
        <f t="shared" si="0"/>
        <v>1379.25</v>
      </c>
      <c r="I16" s="49"/>
      <c r="J16" s="50"/>
      <c r="K16" s="51"/>
      <c r="L16" s="51"/>
      <c r="M16" s="52">
        <v>0.2</v>
      </c>
      <c r="N16" s="48">
        <f>F16*M16</f>
        <v>919.5</v>
      </c>
      <c r="O16" s="48"/>
      <c r="P16" s="53">
        <f t="shared" si="1"/>
        <v>6896.25</v>
      </c>
      <c r="Q16" s="39">
        <v>0</v>
      </c>
      <c r="R16" s="13">
        <v>0</v>
      </c>
    </row>
    <row r="17" spans="1:18" ht="12.75" customHeight="1" x14ac:dyDescent="0.25">
      <c r="A17" s="38">
        <v>4</v>
      </c>
      <c r="B17" s="46" t="s">
        <v>19</v>
      </c>
      <c r="C17" s="47">
        <v>1.5</v>
      </c>
      <c r="D17" s="47">
        <v>10</v>
      </c>
      <c r="E17" s="48">
        <v>3065</v>
      </c>
      <c r="F17" s="48">
        <f t="shared" si="2"/>
        <v>4597.5</v>
      </c>
      <c r="G17" s="49">
        <v>0.1</v>
      </c>
      <c r="H17" s="48">
        <f t="shared" si="0"/>
        <v>459.75</v>
      </c>
      <c r="I17" s="49"/>
      <c r="J17" s="50"/>
      <c r="K17" s="51"/>
      <c r="L17" s="51"/>
      <c r="M17" s="52">
        <v>0.2</v>
      </c>
      <c r="N17" s="48">
        <f>F17*M17</f>
        <v>919.5</v>
      </c>
      <c r="O17" s="48"/>
      <c r="P17" s="53">
        <f t="shared" si="1"/>
        <v>5976.75</v>
      </c>
      <c r="Q17" s="39">
        <v>0</v>
      </c>
      <c r="R17" s="13">
        <v>0</v>
      </c>
    </row>
    <row r="18" spans="1:18" ht="12.75" customHeight="1" x14ac:dyDescent="0.25">
      <c r="A18" s="38">
        <v>5</v>
      </c>
      <c r="B18" s="46" t="s">
        <v>19</v>
      </c>
      <c r="C18" s="47">
        <v>0.5</v>
      </c>
      <c r="D18" s="47">
        <v>10</v>
      </c>
      <c r="E18" s="48">
        <v>3065</v>
      </c>
      <c r="F18" s="48">
        <f t="shared" si="2"/>
        <v>1532.5</v>
      </c>
      <c r="G18" s="49">
        <v>0.1</v>
      </c>
      <c r="H18" s="48">
        <f t="shared" si="0"/>
        <v>153.25</v>
      </c>
      <c r="I18" s="49"/>
      <c r="J18" s="50"/>
      <c r="K18" s="51"/>
      <c r="L18" s="51"/>
      <c r="M18" s="52">
        <v>0.2</v>
      </c>
      <c r="N18" s="48">
        <f>F18*M18</f>
        <v>306.5</v>
      </c>
      <c r="O18" s="48"/>
      <c r="P18" s="53">
        <f t="shared" si="1"/>
        <v>1992.25</v>
      </c>
      <c r="Q18" s="39">
        <v>0</v>
      </c>
      <c r="R18" s="13">
        <v>0</v>
      </c>
    </row>
    <row r="19" spans="1:18" ht="13.5" customHeight="1" x14ac:dyDescent="0.25">
      <c r="A19" s="38">
        <v>6</v>
      </c>
      <c r="B19" s="46" t="s">
        <v>20</v>
      </c>
      <c r="C19" s="47">
        <v>0.75</v>
      </c>
      <c r="D19" s="47">
        <v>10</v>
      </c>
      <c r="E19" s="48">
        <v>3065</v>
      </c>
      <c r="F19" s="48">
        <f t="shared" si="2"/>
        <v>2298.75</v>
      </c>
      <c r="G19" s="49">
        <v>0.1</v>
      </c>
      <c r="H19" s="48">
        <f t="shared" si="0"/>
        <v>229.875</v>
      </c>
      <c r="I19" s="49"/>
      <c r="J19" s="50"/>
      <c r="K19" s="51"/>
      <c r="L19" s="51"/>
      <c r="M19" s="52">
        <v>0.2</v>
      </c>
      <c r="N19" s="48">
        <f>M19*F19</f>
        <v>459.75</v>
      </c>
      <c r="O19" s="48"/>
      <c r="P19" s="53">
        <f t="shared" si="1"/>
        <v>2988.375</v>
      </c>
      <c r="Q19" s="13">
        <v>0</v>
      </c>
      <c r="R19" s="13">
        <v>0</v>
      </c>
    </row>
    <row r="20" spans="1:18" ht="12.75" customHeight="1" x14ac:dyDescent="0.25">
      <c r="A20" s="38">
        <v>7</v>
      </c>
      <c r="B20" s="46" t="s">
        <v>21</v>
      </c>
      <c r="C20" s="47">
        <v>0.375</v>
      </c>
      <c r="D20" s="47">
        <v>13</v>
      </c>
      <c r="E20" s="48">
        <v>3823</v>
      </c>
      <c r="F20" s="48">
        <f t="shared" si="2"/>
        <v>1433.625</v>
      </c>
      <c r="G20" s="49">
        <v>0.3</v>
      </c>
      <c r="H20" s="48">
        <f t="shared" si="0"/>
        <v>430.08749999999998</v>
      </c>
      <c r="I20" s="49"/>
      <c r="J20" s="50"/>
      <c r="K20" s="51"/>
      <c r="L20" s="51"/>
      <c r="M20" s="52">
        <v>0.2</v>
      </c>
      <c r="N20" s="48">
        <f>F20*M20</f>
        <v>286.72500000000002</v>
      </c>
      <c r="O20" s="48"/>
      <c r="P20" s="53">
        <f t="shared" si="1"/>
        <v>2150.4375</v>
      </c>
      <c r="Q20" s="13">
        <v>0</v>
      </c>
      <c r="R20" s="13">
        <v>0</v>
      </c>
    </row>
    <row r="21" spans="1:18" ht="12.75" customHeight="1" x14ac:dyDescent="0.25">
      <c r="A21" s="38">
        <v>8</v>
      </c>
      <c r="B21" s="46" t="s">
        <v>48</v>
      </c>
      <c r="C21" s="47">
        <v>0.375</v>
      </c>
      <c r="D21" s="47">
        <v>13</v>
      </c>
      <c r="E21" s="48">
        <v>3823</v>
      </c>
      <c r="F21" s="48">
        <f t="shared" si="2"/>
        <v>1433.625</v>
      </c>
      <c r="G21" s="49">
        <v>0.3</v>
      </c>
      <c r="H21" s="48">
        <f t="shared" si="0"/>
        <v>430.08749999999998</v>
      </c>
      <c r="I21" s="49"/>
      <c r="J21" s="50"/>
      <c r="K21" s="51"/>
      <c r="L21" s="51"/>
      <c r="M21" s="52">
        <v>0.2</v>
      </c>
      <c r="N21" s="48">
        <f>M21*F21</f>
        <v>286.72500000000002</v>
      </c>
      <c r="O21" s="48"/>
      <c r="P21" s="53">
        <f t="shared" si="1"/>
        <v>2150.4375</v>
      </c>
      <c r="Q21" s="13">
        <v>0</v>
      </c>
      <c r="R21" s="13">
        <v>0</v>
      </c>
    </row>
    <row r="22" spans="1:18" ht="12.75" customHeight="1" x14ac:dyDescent="0.25">
      <c r="A22" s="11">
        <v>9</v>
      </c>
      <c r="B22" s="46" t="s">
        <v>22</v>
      </c>
      <c r="C22" s="47">
        <v>0.25</v>
      </c>
      <c r="D22" s="47">
        <v>7</v>
      </c>
      <c r="E22" s="48">
        <v>2593</v>
      </c>
      <c r="F22" s="48">
        <f t="shared" si="2"/>
        <v>648.25</v>
      </c>
      <c r="G22" s="49">
        <v>0.1</v>
      </c>
      <c r="H22" s="48">
        <f t="shared" si="0"/>
        <v>64.825000000000003</v>
      </c>
      <c r="I22" s="48"/>
      <c r="J22" s="50"/>
      <c r="K22" s="51"/>
      <c r="L22" s="51"/>
      <c r="M22" s="52"/>
      <c r="N22" s="48"/>
      <c r="O22" s="48"/>
      <c r="P22" s="53">
        <f t="shared" si="1"/>
        <v>713.07500000000005</v>
      </c>
      <c r="Q22" s="13">
        <v>87</v>
      </c>
      <c r="R22" s="13">
        <v>800</v>
      </c>
    </row>
    <row r="23" spans="1:18" ht="15.75" customHeight="1" x14ac:dyDescent="0.25">
      <c r="A23" s="38">
        <v>10</v>
      </c>
      <c r="B23" s="46" t="s">
        <v>49</v>
      </c>
      <c r="C23" s="47">
        <v>1</v>
      </c>
      <c r="D23" s="47">
        <v>7</v>
      </c>
      <c r="E23" s="48">
        <v>2593</v>
      </c>
      <c r="F23" s="48">
        <f t="shared" si="2"/>
        <v>2593</v>
      </c>
      <c r="G23" s="49">
        <v>0.1</v>
      </c>
      <c r="H23" s="48">
        <f>J23</f>
        <v>259.3</v>
      </c>
      <c r="I23" s="49">
        <v>0.1</v>
      </c>
      <c r="J23" s="50">
        <f t="shared" ref="J23:J29" si="3">F23*I23</f>
        <v>259.3</v>
      </c>
      <c r="K23" s="54">
        <v>0.1</v>
      </c>
      <c r="L23" s="51">
        <v>259.3</v>
      </c>
      <c r="M23" s="52"/>
      <c r="N23" s="48"/>
      <c r="O23" s="48"/>
      <c r="P23" s="53">
        <f>L23+J23+H23+F23</f>
        <v>3370.9</v>
      </c>
      <c r="Q23" s="13">
        <v>0</v>
      </c>
      <c r="R23" s="13">
        <v>3200</v>
      </c>
    </row>
    <row r="24" spans="1:18" x14ac:dyDescent="0.25">
      <c r="A24" s="38">
        <v>11</v>
      </c>
      <c r="B24" s="46" t="s">
        <v>24</v>
      </c>
      <c r="C24" s="47">
        <v>0.5</v>
      </c>
      <c r="D24" s="47">
        <v>7</v>
      </c>
      <c r="E24" s="48">
        <v>2593</v>
      </c>
      <c r="F24" s="48">
        <f t="shared" si="2"/>
        <v>1296.5</v>
      </c>
      <c r="G24" s="49"/>
      <c r="H24" s="48"/>
      <c r="I24" s="49"/>
      <c r="J24" s="50">
        <f t="shared" si="3"/>
        <v>0</v>
      </c>
      <c r="K24" s="51"/>
      <c r="L24" s="51"/>
      <c r="M24" s="52"/>
      <c r="N24" s="48"/>
      <c r="O24" s="48"/>
      <c r="P24" s="53">
        <f t="shared" ref="P24:P36" si="4">N24+H24+F24</f>
        <v>1296.5</v>
      </c>
      <c r="Q24" s="13">
        <v>368</v>
      </c>
      <c r="R24" s="13">
        <v>3200</v>
      </c>
    </row>
    <row r="25" spans="1:18" x14ac:dyDescent="0.25">
      <c r="A25" s="38">
        <v>12</v>
      </c>
      <c r="B25" s="55" t="s">
        <v>25</v>
      </c>
      <c r="C25" s="47">
        <v>0.5</v>
      </c>
      <c r="D25" s="47">
        <v>3</v>
      </c>
      <c r="E25" s="48">
        <v>1987</v>
      </c>
      <c r="F25" s="48">
        <f t="shared" si="2"/>
        <v>993.5</v>
      </c>
      <c r="G25" s="49"/>
      <c r="H25" s="48"/>
      <c r="I25" s="49">
        <v>0.1</v>
      </c>
      <c r="J25" s="50">
        <f t="shared" si="3"/>
        <v>99.350000000000009</v>
      </c>
      <c r="K25" s="51"/>
      <c r="L25" s="51"/>
      <c r="M25" s="52"/>
      <c r="N25" s="48"/>
      <c r="O25" s="48"/>
      <c r="P25" s="53">
        <f>J25+F25</f>
        <v>1092.8499999999999</v>
      </c>
      <c r="Q25" s="13">
        <v>711.75</v>
      </c>
      <c r="R25" s="13">
        <v>1600</v>
      </c>
    </row>
    <row r="26" spans="1:18" x14ac:dyDescent="0.25">
      <c r="A26" s="38">
        <v>13</v>
      </c>
      <c r="B26" s="46" t="s">
        <v>25</v>
      </c>
      <c r="C26" s="47">
        <v>1</v>
      </c>
      <c r="D26" s="47">
        <v>4</v>
      </c>
      <c r="E26" s="48">
        <v>2139</v>
      </c>
      <c r="F26" s="48">
        <f t="shared" si="2"/>
        <v>2139</v>
      </c>
      <c r="G26" s="49"/>
      <c r="H26" s="48"/>
      <c r="I26" s="49">
        <v>0.1</v>
      </c>
      <c r="J26" s="50">
        <f t="shared" si="3"/>
        <v>213.9</v>
      </c>
      <c r="K26" s="51"/>
      <c r="L26" s="51"/>
      <c r="M26" s="52"/>
      <c r="N26" s="48"/>
      <c r="O26" s="48"/>
      <c r="P26" s="53">
        <f t="shared" si="4"/>
        <v>2139</v>
      </c>
      <c r="Q26" s="13">
        <v>1335.5</v>
      </c>
      <c r="R26" s="13">
        <v>3200</v>
      </c>
    </row>
    <row r="27" spans="1:18" ht="18.75" customHeight="1" x14ac:dyDescent="0.25">
      <c r="A27" s="38">
        <v>14</v>
      </c>
      <c r="B27" s="63" t="s">
        <v>26</v>
      </c>
      <c r="C27" s="64">
        <v>1.1499999999999999</v>
      </c>
      <c r="D27" s="64">
        <v>5</v>
      </c>
      <c r="E27" s="65">
        <v>2290</v>
      </c>
      <c r="F27" s="65">
        <f t="shared" si="2"/>
        <v>2633.5</v>
      </c>
      <c r="G27" s="66"/>
      <c r="H27" s="65"/>
      <c r="I27" s="66">
        <v>0.1</v>
      </c>
      <c r="J27" s="67">
        <f t="shared" si="3"/>
        <v>263.35000000000002</v>
      </c>
      <c r="K27" s="68"/>
      <c r="L27" s="68"/>
      <c r="M27" s="69"/>
      <c r="N27" s="65"/>
      <c r="O27" s="65"/>
      <c r="P27" s="70">
        <f>J27+F27</f>
        <v>2896.85</v>
      </c>
      <c r="Q27" s="13">
        <v>1382.76</v>
      </c>
      <c r="R27" s="13">
        <v>3680</v>
      </c>
    </row>
    <row r="28" spans="1:18" ht="18" customHeight="1" x14ac:dyDescent="0.25">
      <c r="A28" s="38">
        <v>15</v>
      </c>
      <c r="B28" s="63" t="s">
        <v>26</v>
      </c>
      <c r="C28" s="64">
        <v>1.1499999999999999</v>
      </c>
      <c r="D28" s="64">
        <v>5</v>
      </c>
      <c r="E28" s="65">
        <v>2290</v>
      </c>
      <c r="F28" s="65">
        <f t="shared" si="2"/>
        <v>2633.5</v>
      </c>
      <c r="G28" s="66"/>
      <c r="H28" s="65"/>
      <c r="I28" s="66">
        <v>0.1</v>
      </c>
      <c r="J28" s="67">
        <f t="shared" si="3"/>
        <v>263.35000000000002</v>
      </c>
      <c r="K28" s="68"/>
      <c r="L28" s="68"/>
      <c r="M28" s="69"/>
      <c r="N28" s="65"/>
      <c r="O28" s="65"/>
      <c r="P28" s="70">
        <f>J28+F28</f>
        <v>2896.85</v>
      </c>
      <c r="Q28" s="13">
        <v>1382.76</v>
      </c>
      <c r="R28" s="13">
        <v>3680</v>
      </c>
    </row>
    <row r="29" spans="1:18" ht="17.25" customHeight="1" x14ac:dyDescent="0.25">
      <c r="A29" s="38">
        <v>16</v>
      </c>
      <c r="B29" s="63" t="s">
        <v>26</v>
      </c>
      <c r="C29" s="64">
        <v>1.1499999999999999</v>
      </c>
      <c r="D29" s="64">
        <v>5</v>
      </c>
      <c r="E29" s="65">
        <v>2290</v>
      </c>
      <c r="F29" s="65">
        <f t="shared" si="2"/>
        <v>2633.5</v>
      </c>
      <c r="G29" s="66"/>
      <c r="H29" s="65"/>
      <c r="I29" s="66">
        <v>0.1</v>
      </c>
      <c r="J29" s="67">
        <f t="shared" si="3"/>
        <v>263.35000000000002</v>
      </c>
      <c r="K29" s="68"/>
      <c r="L29" s="68"/>
      <c r="M29" s="69"/>
      <c r="N29" s="65"/>
      <c r="O29" s="65"/>
      <c r="P29" s="70">
        <f>J29+F29</f>
        <v>2896.85</v>
      </c>
      <c r="Q29" s="13">
        <v>1382.76</v>
      </c>
      <c r="R29" s="13">
        <v>3680</v>
      </c>
    </row>
    <row r="30" spans="1:18" ht="17.25" customHeight="1" x14ac:dyDescent="0.25">
      <c r="A30" s="38">
        <v>17</v>
      </c>
      <c r="B30" s="46" t="s">
        <v>27</v>
      </c>
      <c r="C30" s="47">
        <v>0.5</v>
      </c>
      <c r="D30" s="47">
        <v>1</v>
      </c>
      <c r="E30" s="48">
        <v>1684</v>
      </c>
      <c r="F30" s="48">
        <f t="shared" si="2"/>
        <v>842</v>
      </c>
      <c r="G30" s="49"/>
      <c r="H30" s="48"/>
      <c r="I30" s="49"/>
      <c r="J30" s="50"/>
      <c r="K30" s="51"/>
      <c r="L30" s="51"/>
      <c r="M30" s="52"/>
      <c r="N30" s="48"/>
      <c r="O30" s="48"/>
      <c r="P30" s="53">
        <f t="shared" si="4"/>
        <v>842</v>
      </c>
      <c r="Q30" s="13">
        <v>800</v>
      </c>
      <c r="R30" s="13">
        <v>1600</v>
      </c>
    </row>
    <row r="31" spans="1:18" ht="19.5" customHeight="1" x14ac:dyDescent="0.25">
      <c r="A31" s="38">
        <v>18</v>
      </c>
      <c r="B31" s="46" t="s">
        <v>36</v>
      </c>
      <c r="C31" s="47">
        <v>0.75</v>
      </c>
      <c r="D31" s="47">
        <v>2</v>
      </c>
      <c r="E31" s="48">
        <v>1684</v>
      </c>
      <c r="F31" s="48">
        <f t="shared" si="2"/>
        <v>1263</v>
      </c>
      <c r="G31" s="49"/>
      <c r="H31" s="48"/>
      <c r="I31" s="49">
        <v>0.1</v>
      </c>
      <c r="J31" s="50">
        <f>F31*I31</f>
        <v>126.30000000000001</v>
      </c>
      <c r="K31" s="51"/>
      <c r="L31" s="51"/>
      <c r="M31" s="52"/>
      <c r="N31" s="48"/>
      <c r="O31" s="48"/>
      <c r="P31" s="53">
        <f>J31+F31</f>
        <v>1389.3</v>
      </c>
      <c r="Q31" s="13">
        <v>1075.8800000000001</v>
      </c>
      <c r="R31" s="13">
        <v>2400</v>
      </c>
    </row>
    <row r="32" spans="1:18" ht="15.75" customHeight="1" x14ac:dyDescent="0.25">
      <c r="A32" s="38">
        <v>19</v>
      </c>
      <c r="B32" s="46" t="s">
        <v>28</v>
      </c>
      <c r="C32" s="47">
        <v>0.5</v>
      </c>
      <c r="D32" s="47">
        <v>1</v>
      </c>
      <c r="E32" s="48">
        <v>1684</v>
      </c>
      <c r="F32" s="48">
        <f t="shared" si="2"/>
        <v>842</v>
      </c>
      <c r="G32" s="49"/>
      <c r="H32" s="48"/>
      <c r="I32" s="49"/>
      <c r="J32" s="50"/>
      <c r="K32" s="51"/>
      <c r="L32" s="51"/>
      <c r="M32" s="52"/>
      <c r="N32" s="48"/>
      <c r="O32" s="48"/>
      <c r="P32" s="53">
        <f t="shared" si="4"/>
        <v>842</v>
      </c>
      <c r="Q32" s="13">
        <v>800</v>
      </c>
      <c r="R32" s="13">
        <v>1600</v>
      </c>
    </row>
    <row r="33" spans="1:18" x14ac:dyDescent="0.25">
      <c r="A33" s="38">
        <v>20</v>
      </c>
      <c r="B33" s="46" t="s">
        <v>29</v>
      </c>
      <c r="C33" s="47">
        <v>1</v>
      </c>
      <c r="D33" s="47">
        <v>1</v>
      </c>
      <c r="E33" s="48">
        <v>1684</v>
      </c>
      <c r="F33" s="48">
        <f t="shared" si="2"/>
        <v>1684</v>
      </c>
      <c r="G33" s="49"/>
      <c r="H33" s="48"/>
      <c r="I33" s="49"/>
      <c r="J33" s="50"/>
      <c r="K33" s="51"/>
      <c r="L33" s="51"/>
      <c r="M33" s="52"/>
      <c r="N33" s="48"/>
      <c r="O33" s="48">
        <f>F33*40%</f>
        <v>673.6</v>
      </c>
      <c r="P33" s="53">
        <v>2357.6</v>
      </c>
      <c r="Q33" s="13">
        <v>960</v>
      </c>
      <c r="R33" s="13">
        <v>3200</v>
      </c>
    </row>
    <row r="34" spans="1:18" x14ac:dyDescent="0.25">
      <c r="A34" s="38">
        <v>21</v>
      </c>
      <c r="B34" s="46" t="s">
        <v>29</v>
      </c>
      <c r="C34" s="47">
        <v>1</v>
      </c>
      <c r="D34" s="47">
        <v>1</v>
      </c>
      <c r="E34" s="48">
        <v>1684</v>
      </c>
      <c r="F34" s="48">
        <f t="shared" si="2"/>
        <v>1684</v>
      </c>
      <c r="G34" s="49"/>
      <c r="H34" s="48"/>
      <c r="I34" s="49"/>
      <c r="J34" s="50"/>
      <c r="K34" s="51"/>
      <c r="L34" s="51"/>
      <c r="M34" s="52"/>
      <c r="N34" s="48"/>
      <c r="O34" s="48">
        <f>F34*40%</f>
        <v>673.6</v>
      </c>
      <c r="P34" s="53">
        <v>2357.6</v>
      </c>
      <c r="Q34" s="13">
        <v>960</v>
      </c>
      <c r="R34" s="13">
        <v>3200</v>
      </c>
    </row>
    <row r="35" spans="1:18" x14ac:dyDescent="0.25">
      <c r="A35" s="38">
        <v>22</v>
      </c>
      <c r="B35" s="46" t="s">
        <v>30</v>
      </c>
      <c r="C35" s="47">
        <v>1</v>
      </c>
      <c r="D35" s="47">
        <v>1</v>
      </c>
      <c r="E35" s="48">
        <v>1684</v>
      </c>
      <c r="F35" s="48">
        <f t="shared" si="2"/>
        <v>1684</v>
      </c>
      <c r="G35" s="49"/>
      <c r="H35" s="48"/>
      <c r="I35" s="49"/>
      <c r="J35" s="50"/>
      <c r="K35" s="51"/>
      <c r="L35" s="51"/>
      <c r="M35" s="52"/>
      <c r="N35" s="48"/>
      <c r="O35" s="48"/>
      <c r="P35" s="53">
        <f t="shared" si="4"/>
        <v>1684</v>
      </c>
      <c r="Q35" s="13">
        <v>1600</v>
      </c>
      <c r="R35" s="13">
        <v>3200</v>
      </c>
    </row>
    <row r="36" spans="1:18" ht="20.25" customHeight="1" x14ac:dyDescent="0.25">
      <c r="A36" s="38">
        <v>23</v>
      </c>
      <c r="B36" s="46" t="s">
        <v>31</v>
      </c>
      <c r="C36" s="47">
        <v>0.5</v>
      </c>
      <c r="D36" s="47">
        <v>1</v>
      </c>
      <c r="E36" s="48">
        <v>1684</v>
      </c>
      <c r="F36" s="48">
        <f t="shared" si="2"/>
        <v>842</v>
      </c>
      <c r="G36" s="49"/>
      <c r="H36" s="48"/>
      <c r="I36" s="49"/>
      <c r="J36" s="50"/>
      <c r="K36" s="51"/>
      <c r="L36" s="51"/>
      <c r="M36" s="52"/>
      <c r="N36" s="48"/>
      <c r="O36" s="48"/>
      <c r="P36" s="53">
        <f t="shared" si="4"/>
        <v>842</v>
      </c>
      <c r="Q36" s="13">
        <v>800</v>
      </c>
      <c r="R36" s="13">
        <v>1600</v>
      </c>
    </row>
    <row r="37" spans="1:18" x14ac:dyDescent="0.25">
      <c r="A37" s="38">
        <v>24</v>
      </c>
      <c r="B37" s="56" t="s">
        <v>32</v>
      </c>
      <c r="C37" s="47">
        <v>1</v>
      </c>
      <c r="D37" s="47">
        <v>1</v>
      </c>
      <c r="E37" s="48">
        <v>1684</v>
      </c>
      <c r="F37" s="48">
        <f t="shared" si="2"/>
        <v>1684</v>
      </c>
      <c r="G37" s="49"/>
      <c r="H37" s="48"/>
      <c r="I37" s="49">
        <v>0.1</v>
      </c>
      <c r="J37" s="50">
        <f>F37*I37</f>
        <v>168.4</v>
      </c>
      <c r="K37" s="51"/>
      <c r="L37" s="51"/>
      <c r="M37" s="52"/>
      <c r="N37" s="48"/>
      <c r="O37" s="48"/>
      <c r="P37" s="53">
        <f>J37+F37</f>
        <v>1852.4</v>
      </c>
      <c r="Q37" s="13">
        <v>1440</v>
      </c>
      <c r="R37" s="13">
        <v>3200</v>
      </c>
    </row>
    <row r="38" spans="1:18" ht="15.75" thickBot="1" x14ac:dyDescent="0.3">
      <c r="A38" s="32"/>
      <c r="B38" s="33" t="s">
        <v>33</v>
      </c>
      <c r="C38" s="34">
        <v>20.7</v>
      </c>
      <c r="D38" s="34"/>
      <c r="E38" s="34">
        <f>SUM(E14:E37)</f>
        <v>60063.46</v>
      </c>
      <c r="F38" s="34">
        <f>SUM(F14:F37)</f>
        <v>52577.21</v>
      </c>
      <c r="G38" s="34"/>
      <c r="H38" s="34">
        <f>SUM(H14:H37)</f>
        <v>6148.7669999999998</v>
      </c>
      <c r="I38" s="34"/>
      <c r="J38" s="35">
        <f>SUM(J14:J37)</f>
        <v>1657.3</v>
      </c>
      <c r="K38" s="45"/>
      <c r="L38" s="45">
        <f>SUM(L14:L37)</f>
        <v>259.3</v>
      </c>
      <c r="M38" s="34"/>
      <c r="N38" s="34">
        <f>SUM(N14:N37)</f>
        <v>5296.2920000000013</v>
      </c>
      <c r="O38" s="34">
        <f>SUM(O14:O37)</f>
        <v>1347.2</v>
      </c>
      <c r="P38" s="35">
        <f>SUM(P14:P37)</f>
        <v>67072.168999999994</v>
      </c>
      <c r="Q38" s="40">
        <f>SUM(Q14:Q37)</f>
        <v>15086.41</v>
      </c>
      <c r="R38" s="41">
        <f>SUM(R14:R37)</f>
        <v>43040</v>
      </c>
    </row>
    <row r="39" spans="1:18" x14ac:dyDescent="0.25">
      <c r="A39" s="2"/>
      <c r="B39" s="104" t="s">
        <v>34</v>
      </c>
      <c r="C39" s="104"/>
      <c r="D39" s="104"/>
      <c r="E39" s="104"/>
      <c r="F39" s="105" t="s">
        <v>45</v>
      </c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7"/>
      <c r="R39" s="7"/>
    </row>
    <row r="40" spans="1:18" x14ac:dyDescent="0.25">
      <c r="A40" s="2"/>
      <c r="B40" s="104"/>
      <c r="C40" s="104"/>
      <c r="D40" s="104"/>
      <c r="E40" s="104"/>
      <c r="F40" s="106" t="s">
        <v>35</v>
      </c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8"/>
      <c r="R40" s="8"/>
    </row>
    <row r="41" spans="1:18" ht="15.75" x14ac:dyDescent="0.25">
      <c r="A41" s="3"/>
      <c r="B41" s="3" t="s">
        <v>38</v>
      </c>
      <c r="C41" s="6"/>
      <c r="D41" s="6"/>
      <c r="E41" s="6"/>
      <c r="F41" s="9" t="s">
        <v>39</v>
      </c>
      <c r="G41" s="6"/>
      <c r="H41" s="6" t="s">
        <v>40</v>
      </c>
      <c r="I41" s="6"/>
      <c r="J41" s="2"/>
      <c r="K41" s="2"/>
      <c r="L41" s="2"/>
      <c r="M41" s="2"/>
      <c r="N41" s="2"/>
      <c r="O41" s="2"/>
      <c r="P41" s="2"/>
      <c r="Q41" s="2"/>
      <c r="R41" s="2"/>
    </row>
    <row r="42" spans="1:18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</sheetData>
  <mergeCells count="6">
    <mergeCell ref="G12:H12"/>
    <mergeCell ref="I12:J12"/>
    <mergeCell ref="B39:E40"/>
    <mergeCell ref="F39:P39"/>
    <mergeCell ref="F40:P40"/>
    <mergeCell ref="K12:L12"/>
  </mergeCells>
  <phoneticPr fontId="0" type="noConversion"/>
  <pageMargins left="0.3" right="0.27" top="0.18" bottom="0.25" header="0.18" footer="0.25"/>
  <pageSetup paperSize="9" scale="90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1"/>
  <sheetViews>
    <sheetView tabSelected="1" workbookViewId="0">
      <selection activeCell="D9" sqref="D9"/>
    </sheetView>
  </sheetViews>
  <sheetFormatPr defaultRowHeight="15" x14ac:dyDescent="0.25"/>
  <cols>
    <col min="1" max="1" width="7" customWidth="1"/>
    <col min="2" max="2" width="26.28515625" customWidth="1"/>
    <col min="3" max="3" width="11.140625" customWidth="1"/>
    <col min="4" max="4" width="12" customWidth="1"/>
    <col min="5" max="5" width="17.140625" customWidth="1"/>
    <col min="6" max="6" width="39.28515625" customWidth="1"/>
  </cols>
  <sheetData>
    <row r="1" spans="1:6" x14ac:dyDescent="0.25">
      <c r="A1" s="100"/>
      <c r="B1" s="100"/>
      <c r="C1" s="100"/>
      <c r="D1" s="100"/>
      <c r="E1" s="102"/>
      <c r="F1" s="102" t="s">
        <v>78</v>
      </c>
    </row>
    <row r="2" spans="1:6" x14ac:dyDescent="0.25">
      <c r="A2" s="86"/>
      <c r="B2" s="86"/>
      <c r="C2" s="86"/>
      <c r="D2" s="86"/>
      <c r="E2" s="102"/>
      <c r="F2" s="102" t="s">
        <v>81</v>
      </c>
    </row>
    <row r="3" spans="1:6" x14ac:dyDescent="0.25">
      <c r="A3" s="86"/>
      <c r="B3" s="86"/>
      <c r="C3" s="86"/>
      <c r="D3" s="86"/>
      <c r="E3" s="102"/>
      <c r="F3" s="102" t="s">
        <v>83</v>
      </c>
    </row>
    <row r="4" spans="1:6" x14ac:dyDescent="0.25">
      <c r="A4" s="86"/>
      <c r="B4" s="86"/>
      <c r="C4" s="86"/>
      <c r="D4" s="86"/>
      <c r="E4" s="111" t="s">
        <v>50</v>
      </c>
      <c r="F4" s="112"/>
    </row>
    <row r="5" spans="1:6" x14ac:dyDescent="0.25">
      <c r="A5" s="86"/>
      <c r="B5" s="86"/>
      <c r="C5" s="86"/>
      <c r="D5" s="86"/>
      <c r="E5" s="111" t="s">
        <v>68</v>
      </c>
      <c r="F5" s="112"/>
    </row>
    <row r="6" spans="1:6" x14ac:dyDescent="0.25">
      <c r="A6" s="86"/>
      <c r="B6" s="86"/>
      <c r="C6" s="86"/>
      <c r="D6" s="86"/>
      <c r="E6" s="111" t="s">
        <v>69</v>
      </c>
      <c r="F6" s="112"/>
    </row>
    <row r="7" spans="1:6" x14ac:dyDescent="0.25">
      <c r="A7" s="86"/>
      <c r="B7" s="86"/>
      <c r="C7" s="86"/>
      <c r="D7" s="86"/>
      <c r="E7" s="111" t="s">
        <v>70</v>
      </c>
      <c r="F7" s="111"/>
    </row>
    <row r="8" spans="1:6" x14ac:dyDescent="0.25">
      <c r="A8" s="86"/>
      <c r="B8" s="86"/>
      <c r="C8" s="86"/>
      <c r="D8" s="86"/>
      <c r="E8" s="115"/>
      <c r="F8" s="111"/>
    </row>
    <row r="9" spans="1:6" x14ac:dyDescent="0.25">
      <c r="A9" s="86"/>
      <c r="B9" s="86"/>
      <c r="C9" s="86"/>
      <c r="D9" s="86"/>
      <c r="E9" s="111" t="s">
        <v>79</v>
      </c>
      <c r="F9" s="111"/>
    </row>
    <row r="10" spans="1:6" x14ac:dyDescent="0.25">
      <c r="A10" s="86"/>
      <c r="B10" s="86"/>
      <c r="C10" s="86"/>
      <c r="D10" s="86"/>
      <c r="E10" s="111" t="s">
        <v>71</v>
      </c>
      <c r="F10" s="111"/>
    </row>
    <row r="11" spans="1:6" x14ac:dyDescent="0.25">
      <c r="A11" s="86"/>
      <c r="B11" s="86"/>
      <c r="C11" s="86"/>
      <c r="D11" s="86"/>
      <c r="E11" s="115">
        <f>F48</f>
        <v>99048.450000000012</v>
      </c>
      <c r="F11" s="111"/>
    </row>
    <row r="12" spans="1:6" x14ac:dyDescent="0.25">
      <c r="A12" s="86"/>
      <c r="B12" s="86"/>
      <c r="C12" s="86"/>
      <c r="D12" s="86"/>
      <c r="E12" s="111" t="s">
        <v>72</v>
      </c>
      <c r="F12" s="111"/>
    </row>
    <row r="13" spans="1:6" x14ac:dyDescent="0.25">
      <c r="A13" s="86"/>
      <c r="B13" s="86"/>
      <c r="C13" s="86"/>
      <c r="D13" s="86"/>
      <c r="E13" s="111" t="s">
        <v>73</v>
      </c>
      <c r="F13" s="111"/>
    </row>
    <row r="14" spans="1:6" x14ac:dyDescent="0.25">
      <c r="A14" s="86"/>
      <c r="B14" s="86"/>
      <c r="C14" s="86"/>
      <c r="D14" s="86"/>
      <c r="E14" s="86"/>
      <c r="F14" s="86"/>
    </row>
    <row r="15" spans="1:6" x14ac:dyDescent="0.25">
      <c r="A15" s="86"/>
      <c r="B15" s="113" t="s">
        <v>82</v>
      </c>
      <c r="C15" s="114"/>
      <c r="D15" s="114"/>
      <c r="E15" s="114"/>
      <c r="F15" s="114"/>
    </row>
    <row r="16" spans="1:6" x14ac:dyDescent="0.25">
      <c r="A16" s="72"/>
      <c r="B16" s="71" t="s">
        <v>67</v>
      </c>
      <c r="C16" s="73"/>
      <c r="D16" s="73"/>
      <c r="E16" s="73"/>
      <c r="F16" s="73"/>
    </row>
    <row r="17" spans="1:6" x14ac:dyDescent="0.25">
      <c r="A17" s="77"/>
      <c r="B17" s="87" t="s">
        <v>6</v>
      </c>
      <c r="C17" s="87" t="s">
        <v>7</v>
      </c>
      <c r="D17" s="87" t="s">
        <v>8</v>
      </c>
      <c r="E17" s="87" t="s">
        <v>9</v>
      </c>
      <c r="F17" s="87" t="s">
        <v>77</v>
      </c>
    </row>
    <row r="18" spans="1:6" x14ac:dyDescent="0.25">
      <c r="A18" s="78"/>
      <c r="B18" s="74">
        <v>1</v>
      </c>
      <c r="C18" s="74">
        <v>2</v>
      </c>
      <c r="D18" s="74"/>
      <c r="E18" s="74">
        <v>3</v>
      </c>
      <c r="F18" s="74">
        <v>4</v>
      </c>
    </row>
    <row r="19" spans="1:6" x14ac:dyDescent="0.25">
      <c r="A19" s="79">
        <v>1</v>
      </c>
      <c r="B19" s="80" t="s">
        <v>17</v>
      </c>
      <c r="C19" s="81">
        <v>1</v>
      </c>
      <c r="D19" s="81">
        <v>16</v>
      </c>
      <c r="E19" s="75">
        <v>8878.1</v>
      </c>
      <c r="F19" s="75">
        <f>E19*C19</f>
        <v>8878.1</v>
      </c>
    </row>
    <row r="20" spans="1:6" x14ac:dyDescent="0.25">
      <c r="A20" s="79">
        <v>2</v>
      </c>
      <c r="B20" s="80" t="s">
        <v>80</v>
      </c>
      <c r="C20" s="81">
        <v>0.5</v>
      </c>
      <c r="D20" s="81">
        <v>7</v>
      </c>
      <c r="E20" s="75">
        <v>2227.5</v>
      </c>
      <c r="F20" s="75">
        <f>E20</f>
        <v>2227.5</v>
      </c>
    </row>
    <row r="21" spans="1:6" x14ac:dyDescent="0.25">
      <c r="A21" s="96"/>
      <c r="B21" s="88" t="s">
        <v>57</v>
      </c>
      <c r="C21" s="89">
        <f>C19+C20</f>
        <v>1.5</v>
      </c>
      <c r="D21" s="89"/>
      <c r="E21" s="90"/>
      <c r="F21" s="90"/>
    </row>
    <row r="22" spans="1:6" x14ac:dyDescent="0.25">
      <c r="A22" s="79">
        <f>A20+1</f>
        <v>3</v>
      </c>
      <c r="B22" s="98" t="s">
        <v>19</v>
      </c>
      <c r="C22" s="81">
        <v>1.5</v>
      </c>
      <c r="D22" s="81">
        <v>12</v>
      </c>
      <c r="E22" s="75">
        <v>6746.3</v>
      </c>
      <c r="F22" s="75">
        <f>E22*C22</f>
        <v>10119.450000000001</v>
      </c>
    </row>
    <row r="23" spans="1:6" x14ac:dyDescent="0.25">
      <c r="A23" s="79">
        <f>A22+1</f>
        <v>4</v>
      </c>
      <c r="B23" s="98" t="s">
        <v>47</v>
      </c>
      <c r="C23" s="81">
        <v>1.5</v>
      </c>
      <c r="D23" s="81">
        <v>11</v>
      </c>
      <c r="E23" s="75">
        <v>6268.9</v>
      </c>
      <c r="F23" s="75">
        <f t="shared" ref="F23:F28" si="0">E23*C23</f>
        <v>9403.3499999999985</v>
      </c>
    </row>
    <row r="24" spans="1:6" x14ac:dyDescent="0.25">
      <c r="A24" s="79">
        <f t="shared" ref="A24:A28" si="1">A23+1</f>
        <v>5</v>
      </c>
      <c r="B24" s="98" t="s">
        <v>47</v>
      </c>
      <c r="C24" s="81">
        <v>1.5</v>
      </c>
      <c r="D24" s="74">
        <v>10</v>
      </c>
      <c r="E24" s="76">
        <v>5791.5</v>
      </c>
      <c r="F24" s="76">
        <f t="shared" si="0"/>
        <v>8687.25</v>
      </c>
    </row>
    <row r="25" spans="1:6" x14ac:dyDescent="0.25">
      <c r="A25" s="79">
        <f t="shared" si="1"/>
        <v>6</v>
      </c>
      <c r="B25" s="99" t="s">
        <v>47</v>
      </c>
      <c r="C25" s="74">
        <v>0.75</v>
      </c>
      <c r="D25" s="74">
        <v>10</v>
      </c>
      <c r="E25" s="76">
        <v>5791.5</v>
      </c>
      <c r="F25" s="76">
        <f t="shared" si="0"/>
        <v>4343.625</v>
      </c>
    </row>
    <row r="26" spans="1:6" x14ac:dyDescent="0.25">
      <c r="A26" s="79">
        <f t="shared" si="1"/>
        <v>7</v>
      </c>
      <c r="B26" s="99" t="s">
        <v>75</v>
      </c>
      <c r="C26" s="74">
        <v>0.75</v>
      </c>
      <c r="D26" s="74">
        <v>11</v>
      </c>
      <c r="E26" s="76">
        <v>6268.9</v>
      </c>
      <c r="F26" s="76">
        <f t="shared" si="0"/>
        <v>4701.6749999999993</v>
      </c>
    </row>
    <row r="27" spans="1:6" x14ac:dyDescent="0.25">
      <c r="A27" s="79">
        <f t="shared" si="1"/>
        <v>8</v>
      </c>
      <c r="B27" s="99" t="s">
        <v>76</v>
      </c>
      <c r="C27" s="74">
        <v>0.375</v>
      </c>
      <c r="D27" s="74">
        <v>11</v>
      </c>
      <c r="E27" s="76">
        <v>6268.9</v>
      </c>
      <c r="F27" s="76">
        <f t="shared" si="0"/>
        <v>2350.8374999999996</v>
      </c>
    </row>
    <row r="28" spans="1:6" x14ac:dyDescent="0.25">
      <c r="A28" s="79">
        <f t="shared" si="1"/>
        <v>9</v>
      </c>
      <c r="B28" s="99" t="s">
        <v>74</v>
      </c>
      <c r="C28" s="74">
        <v>0.375</v>
      </c>
      <c r="D28" s="74">
        <v>12</v>
      </c>
      <c r="E28" s="76">
        <v>6746.3</v>
      </c>
      <c r="F28" s="75">
        <f t="shared" si="0"/>
        <v>2529.8625000000002</v>
      </c>
    </row>
    <row r="29" spans="1:6" x14ac:dyDescent="0.25">
      <c r="A29" s="96"/>
      <c r="B29" s="88" t="s">
        <v>58</v>
      </c>
      <c r="C29" s="89">
        <f>SUM(C22:C28)</f>
        <v>6.75</v>
      </c>
      <c r="D29" s="89"/>
      <c r="E29" s="90"/>
      <c r="F29" s="90"/>
    </row>
    <row r="30" spans="1:6" x14ac:dyDescent="0.25">
      <c r="A30" s="83">
        <v>10</v>
      </c>
      <c r="B30" s="82" t="s">
        <v>66</v>
      </c>
      <c r="C30" s="74">
        <v>0.25</v>
      </c>
      <c r="D30" s="74">
        <v>7</v>
      </c>
      <c r="E30" s="76">
        <v>4455</v>
      </c>
      <c r="F30" s="76">
        <f>E30*C30</f>
        <v>1113.75</v>
      </c>
    </row>
    <row r="31" spans="1:6" x14ac:dyDescent="0.25">
      <c r="A31" s="79">
        <f>A30+1</f>
        <v>11</v>
      </c>
      <c r="B31" s="82" t="s">
        <v>49</v>
      </c>
      <c r="C31" s="74">
        <v>1</v>
      </c>
      <c r="D31" s="74">
        <v>7</v>
      </c>
      <c r="E31" s="76">
        <v>4455</v>
      </c>
      <c r="F31" s="76">
        <f t="shared" ref="F31:F34" si="2">E31*C31</f>
        <v>4455</v>
      </c>
    </row>
    <row r="32" spans="1:6" x14ac:dyDescent="0.25">
      <c r="A32" s="79">
        <f t="shared" ref="A32:A34" si="3">A31+1</f>
        <v>12</v>
      </c>
      <c r="B32" s="82" t="s">
        <v>24</v>
      </c>
      <c r="C32" s="74">
        <v>1</v>
      </c>
      <c r="D32" s="74">
        <v>7</v>
      </c>
      <c r="E32" s="76">
        <v>4455</v>
      </c>
      <c r="F32" s="76">
        <f t="shared" si="2"/>
        <v>4455</v>
      </c>
    </row>
    <row r="33" spans="1:6" x14ac:dyDescent="0.25">
      <c r="A33" s="79">
        <f t="shared" si="3"/>
        <v>13</v>
      </c>
      <c r="B33" s="84" t="s">
        <v>61</v>
      </c>
      <c r="C33" s="74">
        <v>0.5</v>
      </c>
      <c r="D33" s="74">
        <v>3</v>
      </c>
      <c r="E33" s="76">
        <v>3414</v>
      </c>
      <c r="F33" s="76">
        <f t="shared" si="2"/>
        <v>1707</v>
      </c>
    </row>
    <row r="34" spans="1:6" x14ac:dyDescent="0.25">
      <c r="A34" s="79">
        <f t="shared" si="3"/>
        <v>14</v>
      </c>
      <c r="B34" s="84" t="s">
        <v>61</v>
      </c>
      <c r="C34" s="74">
        <v>1</v>
      </c>
      <c r="D34" s="74">
        <v>4</v>
      </c>
      <c r="E34" s="76">
        <v>3674</v>
      </c>
      <c r="F34" s="76">
        <f t="shared" si="2"/>
        <v>3674</v>
      </c>
    </row>
    <row r="35" spans="1:6" x14ac:dyDescent="0.25">
      <c r="A35" s="96"/>
      <c r="B35" s="88" t="s">
        <v>59</v>
      </c>
      <c r="C35" s="89">
        <f>SUM(C30:C34)</f>
        <v>3.75</v>
      </c>
      <c r="D35" s="89"/>
      <c r="E35" s="90"/>
      <c r="F35" s="90"/>
    </row>
    <row r="36" spans="1:6" x14ac:dyDescent="0.25">
      <c r="A36" s="79">
        <f>A34+1</f>
        <v>15</v>
      </c>
      <c r="B36" s="82" t="s">
        <v>62</v>
      </c>
      <c r="C36" s="74">
        <v>1.1499999999999999</v>
      </c>
      <c r="D36" s="74">
        <v>5</v>
      </c>
      <c r="E36" s="76">
        <v>3934</v>
      </c>
      <c r="F36" s="76">
        <f t="shared" ref="F36:F46" si="4">E36*C36</f>
        <v>4524.0999999999995</v>
      </c>
    </row>
    <row r="37" spans="1:6" x14ac:dyDescent="0.25">
      <c r="A37" s="79">
        <v>16</v>
      </c>
      <c r="B37" s="82" t="s">
        <v>62</v>
      </c>
      <c r="C37" s="74">
        <v>1.1499999999999999</v>
      </c>
      <c r="D37" s="74">
        <v>5</v>
      </c>
      <c r="E37" s="76">
        <v>3934</v>
      </c>
      <c r="F37" s="76">
        <f t="shared" si="4"/>
        <v>4524.0999999999995</v>
      </c>
    </row>
    <row r="38" spans="1:6" x14ac:dyDescent="0.25">
      <c r="A38" s="79">
        <v>17</v>
      </c>
      <c r="B38" s="82" t="s">
        <v>62</v>
      </c>
      <c r="C38" s="74">
        <v>1.1499999999999999</v>
      </c>
      <c r="D38" s="74">
        <v>5</v>
      </c>
      <c r="E38" s="76">
        <v>3934</v>
      </c>
      <c r="F38" s="76">
        <f t="shared" si="4"/>
        <v>4524.0999999999995</v>
      </c>
    </row>
    <row r="39" spans="1:6" x14ac:dyDescent="0.25">
      <c r="A39" s="79">
        <v>18</v>
      </c>
      <c r="B39" s="80" t="s">
        <v>56</v>
      </c>
      <c r="C39" s="81">
        <v>0.5</v>
      </c>
      <c r="D39" s="81">
        <v>1</v>
      </c>
      <c r="E39" s="75">
        <v>2893</v>
      </c>
      <c r="F39" s="76">
        <f t="shared" si="4"/>
        <v>1446.5</v>
      </c>
    </row>
    <row r="40" spans="1:6" x14ac:dyDescent="0.25">
      <c r="A40" s="79">
        <v>19</v>
      </c>
      <c r="B40" s="80" t="s">
        <v>63</v>
      </c>
      <c r="C40" s="81">
        <v>0.75</v>
      </c>
      <c r="D40" s="81">
        <v>2</v>
      </c>
      <c r="E40" s="75">
        <v>3153</v>
      </c>
      <c r="F40" s="76">
        <f t="shared" si="4"/>
        <v>2364.75</v>
      </c>
    </row>
    <row r="41" spans="1:6" x14ac:dyDescent="0.25">
      <c r="A41" s="79">
        <v>20</v>
      </c>
      <c r="B41" s="80" t="s">
        <v>64</v>
      </c>
      <c r="C41" s="81">
        <v>0.5</v>
      </c>
      <c r="D41" s="81">
        <v>1</v>
      </c>
      <c r="E41" s="75">
        <v>2893</v>
      </c>
      <c r="F41" s="76">
        <f t="shared" si="4"/>
        <v>1446.5</v>
      </c>
    </row>
    <row r="42" spans="1:6" x14ac:dyDescent="0.25">
      <c r="A42" s="79">
        <v>21</v>
      </c>
      <c r="B42" s="80" t="s">
        <v>29</v>
      </c>
      <c r="C42" s="81">
        <v>1</v>
      </c>
      <c r="D42" s="81">
        <v>1</v>
      </c>
      <c r="E42" s="75">
        <v>2893</v>
      </c>
      <c r="F42" s="76">
        <f t="shared" si="4"/>
        <v>2893</v>
      </c>
    </row>
    <row r="43" spans="1:6" x14ac:dyDescent="0.25">
      <c r="A43" s="79">
        <v>22</v>
      </c>
      <c r="B43" s="80" t="s">
        <v>29</v>
      </c>
      <c r="C43" s="81">
        <v>1</v>
      </c>
      <c r="D43" s="81">
        <v>1</v>
      </c>
      <c r="E43" s="75">
        <v>2893</v>
      </c>
      <c r="F43" s="76">
        <f t="shared" si="4"/>
        <v>2893</v>
      </c>
    </row>
    <row r="44" spans="1:6" x14ac:dyDescent="0.25">
      <c r="A44" s="79">
        <v>23</v>
      </c>
      <c r="B44" s="80" t="s">
        <v>30</v>
      </c>
      <c r="C44" s="81">
        <v>1</v>
      </c>
      <c r="D44" s="81">
        <v>1</v>
      </c>
      <c r="E44" s="75">
        <v>2893</v>
      </c>
      <c r="F44" s="76">
        <f t="shared" si="4"/>
        <v>2893</v>
      </c>
    </row>
    <row r="45" spans="1:6" x14ac:dyDescent="0.25">
      <c r="A45" s="79">
        <v>24</v>
      </c>
      <c r="B45" s="80" t="s">
        <v>65</v>
      </c>
      <c r="C45" s="81">
        <v>0.5</v>
      </c>
      <c r="D45" s="81">
        <v>1</v>
      </c>
      <c r="E45" s="75">
        <v>2893</v>
      </c>
      <c r="F45" s="76">
        <f t="shared" si="4"/>
        <v>1446.5</v>
      </c>
    </row>
    <row r="46" spans="1:6" x14ac:dyDescent="0.25">
      <c r="A46" s="79">
        <v>25</v>
      </c>
      <c r="B46" s="85" t="s">
        <v>32</v>
      </c>
      <c r="C46" s="81">
        <v>0.5</v>
      </c>
      <c r="D46" s="81">
        <v>1</v>
      </c>
      <c r="E46" s="75">
        <v>2893</v>
      </c>
      <c r="F46" s="76">
        <f t="shared" si="4"/>
        <v>1446.5</v>
      </c>
    </row>
    <row r="47" spans="1:6" x14ac:dyDescent="0.25">
      <c r="A47" s="97"/>
      <c r="B47" s="91" t="s">
        <v>60</v>
      </c>
      <c r="C47" s="92">
        <f>SUM(C36:C46)</f>
        <v>9.1999999999999993</v>
      </c>
      <c r="D47" s="92"/>
      <c r="E47" s="93"/>
      <c r="F47" s="93"/>
    </row>
    <row r="48" spans="1:6" x14ac:dyDescent="0.25">
      <c r="A48" s="97"/>
      <c r="B48" s="94" t="s">
        <v>33</v>
      </c>
      <c r="C48" s="95">
        <f>C47+C35+C29+C21</f>
        <v>21.2</v>
      </c>
      <c r="D48" s="93"/>
      <c r="E48" s="93">
        <f>SUM(E19:E46)</f>
        <v>110646.90000000001</v>
      </c>
      <c r="F48" s="93">
        <f>SUM(F19:F46)</f>
        <v>99048.450000000012</v>
      </c>
    </row>
    <row r="50" spans="2:5" x14ac:dyDescent="0.25">
      <c r="B50" s="101"/>
      <c r="C50" s="101"/>
      <c r="D50" s="101"/>
      <c r="E50" s="101"/>
    </row>
    <row r="51" spans="2:5" x14ac:dyDescent="0.25">
      <c r="B51" s="101"/>
      <c r="C51" s="101"/>
      <c r="D51" s="101"/>
      <c r="E51" s="101"/>
    </row>
  </sheetData>
  <mergeCells count="11">
    <mergeCell ref="E4:F4"/>
    <mergeCell ref="E5:F5"/>
    <mergeCell ref="E13:F13"/>
    <mergeCell ref="B15:F15"/>
    <mergeCell ref="E11:F11"/>
    <mergeCell ref="E6:F6"/>
    <mergeCell ref="E8:F8"/>
    <mergeCell ref="E9:F9"/>
    <mergeCell ref="E10:F10"/>
    <mergeCell ref="E12:F12"/>
    <mergeCell ref="E7:F7"/>
  </mergeCells>
  <pageMargins left="0.70866141732283472" right="0.70866141732283472" top="0.25" bottom="0.27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01.12.2016</vt:lpstr>
      <vt:lpstr>01.09.2017</vt:lpstr>
      <vt:lpstr>для звіту на 01.01.23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Eugeniy</dc:creator>
  <cp:lastModifiedBy>Work</cp:lastModifiedBy>
  <cp:lastPrinted>2022-12-23T11:11:14Z</cp:lastPrinted>
  <dcterms:created xsi:type="dcterms:W3CDTF">2016-09-27T12:18:39Z</dcterms:created>
  <dcterms:modified xsi:type="dcterms:W3CDTF">2022-12-23T12:11:57Z</dcterms:modified>
</cp:coreProperties>
</file>