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січень 2021" sheetId="35" r:id="rId1"/>
    <sheet name="липень 2021" sheetId="36" r:id="rId2"/>
    <sheet name="Лист1" sheetId="37" r:id="rId3"/>
  </sheets>
  <definedNames>
    <definedName name="_xlnm.Print_Area" localSheetId="1">'липень 2021'!$A$1:$N$30</definedName>
    <definedName name="_xlnm.Print_Area" localSheetId="0">'січень 2021'!$A$1:$M$25</definedName>
  </definedNames>
  <calcPr calcId="125725"/>
</workbook>
</file>

<file path=xl/calcChain.xml><?xml version="1.0" encoding="utf-8"?>
<calcChain xmlns="http://schemas.openxmlformats.org/spreadsheetml/2006/main">
  <c r="M24" i="35"/>
  <c r="M23"/>
  <c r="M22"/>
  <c r="M20"/>
  <c r="M19"/>
  <c r="L21"/>
  <c r="L20"/>
  <c r="L19"/>
  <c r="K20" l="1"/>
  <c r="K21" s="1"/>
  <c r="K19"/>
  <c r="D24"/>
  <c r="H20"/>
  <c r="J19"/>
  <c r="H19"/>
  <c r="K22" i="37"/>
  <c r="K21"/>
  <c r="K20"/>
  <c r="K19"/>
  <c r="K18"/>
  <c r="K17"/>
  <c r="K16"/>
  <c r="J23"/>
  <c r="E23"/>
  <c r="C23"/>
  <c r="G22"/>
  <c r="I22" s="1"/>
  <c r="G21"/>
  <c r="I21" s="1"/>
  <c r="G20"/>
  <c r="I20" s="1"/>
  <c r="F19"/>
  <c r="G19" s="1"/>
  <c r="G18"/>
  <c r="I18" s="1"/>
  <c r="G17"/>
  <c r="I17" s="1"/>
  <c r="F16"/>
  <c r="G16" s="1"/>
  <c r="M26" i="36"/>
  <c r="F26"/>
  <c r="D26"/>
  <c r="H25"/>
  <c r="J25" s="1"/>
  <c r="H24"/>
  <c r="L24" s="1"/>
  <c r="H23"/>
  <c r="J23" s="1"/>
  <c r="G22"/>
  <c r="H22" s="1"/>
  <c r="L22" s="1"/>
  <c r="N22" s="1"/>
  <c r="H21"/>
  <c r="L21" s="1"/>
  <c r="H20"/>
  <c r="J20" s="1"/>
  <c r="H19"/>
  <c r="G19"/>
  <c r="F21" i="35"/>
  <c r="D21"/>
  <c r="J20" l="1"/>
  <c r="G23" i="37"/>
  <c r="F23"/>
  <c r="I16"/>
  <c r="I23" s="1"/>
  <c r="K23"/>
  <c r="K2" s="1"/>
  <c r="J24" i="36"/>
  <c r="N24" s="1"/>
  <c r="P24" s="1"/>
  <c r="J21"/>
  <c r="N21" s="1"/>
  <c r="P21" s="1"/>
  <c r="G26"/>
  <c r="L19"/>
  <c r="L20"/>
  <c r="N20" s="1"/>
  <c r="P20" s="1"/>
  <c r="L23"/>
  <c r="N23" s="1"/>
  <c r="P23" s="1"/>
  <c r="L25"/>
  <c r="N25" s="1"/>
  <c r="P25" s="1"/>
  <c r="H26"/>
  <c r="J19"/>
  <c r="H21" i="35"/>
  <c r="G21"/>
  <c r="J21" l="1"/>
  <c r="J26" i="36"/>
  <c r="L26"/>
  <c r="N19"/>
  <c r="N26" s="1"/>
  <c r="N5" s="1"/>
  <c r="M21" i="35"/>
</calcChain>
</file>

<file path=xl/sharedStrings.xml><?xml version="1.0" encoding="utf-8"?>
<sst xmlns="http://schemas.openxmlformats.org/spreadsheetml/2006/main" count="100" uniqueCount="62">
  <si>
    <t xml:space="preserve">                           Затверджую</t>
  </si>
  <si>
    <t>Посада</t>
  </si>
  <si>
    <t>Кількість</t>
  </si>
  <si>
    <t>Оклад</t>
  </si>
  <si>
    <t>Вислуга</t>
  </si>
  <si>
    <t>Премія</t>
  </si>
  <si>
    <t>Техпрацівник</t>
  </si>
  <si>
    <t>Зарплата</t>
  </si>
  <si>
    <t>№ з/п</t>
  </si>
  <si>
    <t>Разом:</t>
  </si>
  <si>
    <t>(підпис)                                              (ініціали та прізвище)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</si>
  <si>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               (число, місяць, рік)</t>
    </r>
  </si>
  <si>
    <t>Художній керівник</t>
  </si>
  <si>
    <t>М.П.</t>
  </si>
  <si>
    <t>Погоджено</t>
  </si>
  <si>
    <t>Начальник фінансово-економічного відділу</t>
  </si>
  <si>
    <t>Солоділов М.О.</t>
  </si>
  <si>
    <t>Грачова Л.І.</t>
  </si>
  <si>
    <t>13(-10%)</t>
  </si>
  <si>
    <t>12(-10%)</t>
  </si>
  <si>
    <t>Художній керівник вокального колективу</t>
  </si>
  <si>
    <t>Директор Сурсько-Литовського БК</t>
  </si>
  <si>
    <t>Директор Новомиколаївського БК</t>
  </si>
  <si>
    <t>Зубкова О.В.</t>
  </si>
  <si>
    <t>Ільченко В. Г.</t>
  </si>
  <si>
    <t>Граненко В. К.</t>
  </si>
  <si>
    <t>Крикунов В.І.</t>
  </si>
  <si>
    <t>Самарська</t>
  </si>
  <si>
    <t>Всього на місяць</t>
  </si>
  <si>
    <t>Тариф. розр.</t>
  </si>
  <si>
    <t xml:space="preserve">      Сільський голова</t>
  </si>
  <si>
    <t xml:space="preserve">                         штат в кількості 7 одиниць</t>
  </si>
  <si>
    <t>З місячним фондом оплати праці:</t>
  </si>
  <si>
    <t>відділу</t>
  </si>
  <si>
    <t>Економіст фінансово-економічного відділу</t>
  </si>
  <si>
    <t>грн.</t>
  </si>
  <si>
    <t>по БУДИНКАХ  КУЛЬТУРИ</t>
  </si>
  <si>
    <t>Типовий Штатний розпис на СІЧЕНЬ 2021 року</t>
  </si>
  <si>
    <t>Доплата до МЗП</t>
  </si>
  <si>
    <t xml:space="preserve"> _____________________ Марина ПІРОЖИК</t>
  </si>
  <si>
    <t>_______________________Григорій АНДРЄЄВ</t>
  </si>
  <si>
    <t>Катерина ДЖИХУР</t>
  </si>
  <si>
    <t>Типовий Штатний розпис на ЛИПЕНЬ 2021 року</t>
  </si>
  <si>
    <t xml:space="preserve">       01 липня 2021 року</t>
  </si>
  <si>
    <t xml:space="preserve">       05 січня 2021 року</t>
  </si>
  <si>
    <t>Спеціаліст відділу обліку та звітності</t>
  </si>
  <si>
    <t>Юлія ПОПОВА</t>
  </si>
  <si>
    <t xml:space="preserve"> _____________________ Катерина ДЖИХУР</t>
  </si>
  <si>
    <t>В.о. начальника фінансово-економічного відділу</t>
  </si>
  <si>
    <t>Типовий Штатний розпис з 01.01.2022 року</t>
  </si>
  <si>
    <t xml:space="preserve"> Начальник відділу</t>
  </si>
  <si>
    <t>Головний спеціаліст (інспектор по благоустрою)</t>
  </si>
  <si>
    <t>Робітник по благоустрою ( 2 од.)</t>
  </si>
  <si>
    <t>за трудовим договором</t>
  </si>
  <si>
    <t>Робітник ЖКГ (0,5 од.)</t>
  </si>
  <si>
    <t>по відділу благоустрою,ЖКГ, земельних відносен</t>
  </si>
  <si>
    <t>Всього на рік</t>
  </si>
  <si>
    <t xml:space="preserve">Премія </t>
  </si>
  <si>
    <t>№ п/п</t>
  </si>
  <si>
    <t>Кіль- кість</t>
  </si>
  <si>
    <t>Ранг</t>
  </si>
  <si>
    <t>Надбавка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</si>
</sst>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b/>
      <sz val="10"/>
      <name val="Book Antiqua"/>
      <family val="1"/>
      <charset val="204"/>
    </font>
    <font>
      <b/>
      <sz val="10"/>
      <name val="Arial Cyr"/>
      <charset val="204"/>
    </font>
    <font>
      <b/>
      <sz val="9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u/>
      <sz val="8"/>
      <name val="Times New Roman"/>
      <family val="1"/>
      <charset val="204"/>
    </font>
    <font>
      <b/>
      <u/>
      <sz val="12"/>
      <name val="Book Antiqua"/>
      <family val="1"/>
      <charset val="204"/>
    </font>
    <font>
      <sz val="12"/>
      <name val="Book Antiqua"/>
      <family val="1"/>
      <charset val="204"/>
    </font>
    <font>
      <sz val="10"/>
      <name val="Arial Cyr"/>
      <charset val="204"/>
    </font>
    <font>
      <sz val="8"/>
      <color rgb="FFFF0000"/>
      <name val="Book Antiqua"/>
      <family val="1"/>
      <charset val="204"/>
    </font>
    <font>
      <b/>
      <sz val="8"/>
      <name val="Book Antiqua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NumberFormat="1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vertical="justify"/>
    </xf>
    <xf numFmtId="0" fontId="11" fillId="0" borderId="0" xfId="0" applyFont="1" applyAlignment="1">
      <alignment vertical="justify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6" fillId="0" borderId="0" xfId="0" applyFont="1" applyAlignment="1"/>
    <xf numFmtId="0" fontId="12" fillId="0" borderId="0" xfId="0" applyFont="1" applyBorder="1" applyAlignment="1"/>
    <xf numFmtId="0" fontId="5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left" vertical="center"/>
    </xf>
    <xf numFmtId="9" fontId="1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justify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right" vertical="justify"/>
    </xf>
    <xf numFmtId="0" fontId="8" fillId="0" borderId="0" xfId="0" applyFont="1" applyAlignment="1">
      <alignment horizontal="right" vertical="justify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vertical="center" wrapText="1"/>
    </xf>
    <xf numFmtId="1" fontId="7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</sheetPr>
  <dimension ref="A3:S25"/>
  <sheetViews>
    <sheetView tabSelected="1" view="pageBreakPreview" topLeftCell="A7" zoomScale="145" zoomScaleSheetLayoutView="145" workbookViewId="0">
      <selection activeCell="Q21" sqref="Q21"/>
    </sheetView>
  </sheetViews>
  <sheetFormatPr defaultRowHeight="12.75"/>
  <cols>
    <col min="1" max="1" width="3.7109375" customWidth="1"/>
    <col min="2" max="2" width="21.85546875" customWidth="1"/>
    <col min="3" max="3" width="14.140625" hidden="1" customWidth="1"/>
    <col min="4" max="4" width="7.5703125" customWidth="1"/>
    <col min="5" max="5" width="8.85546875" customWidth="1"/>
    <col min="6" max="6" width="9.28515625" customWidth="1"/>
    <col min="7" max="7" width="6.85546875" customWidth="1"/>
    <col min="8" max="8" width="8.5703125" customWidth="1"/>
    <col min="9" max="9" width="5.42578125" customWidth="1"/>
    <col min="10" max="11" width="10.42578125" customWidth="1"/>
    <col min="12" max="12" width="9.85546875" customWidth="1"/>
    <col min="13" max="13" width="11.28515625" customWidth="1"/>
  </cols>
  <sheetData>
    <row r="3" spans="1:18" ht="12" customHeight="1">
      <c r="B3" s="5"/>
      <c r="C3" s="5"/>
      <c r="D3" s="57"/>
      <c r="E3" s="40"/>
      <c r="F3" s="40"/>
      <c r="G3" s="40"/>
      <c r="H3" s="40"/>
      <c r="I3" s="40"/>
      <c r="J3" s="92"/>
      <c r="K3" s="92"/>
      <c r="L3" s="92"/>
      <c r="M3" s="92"/>
      <c r="N3" s="56"/>
    </row>
    <row r="4" spans="1:18" ht="12.6" customHeight="1">
      <c r="B4" s="93"/>
      <c r="C4" s="93"/>
      <c r="D4" s="93"/>
      <c r="E4" s="93"/>
      <c r="F4" s="46"/>
      <c r="G4" s="51"/>
      <c r="H4" s="51"/>
      <c r="I4" s="51"/>
      <c r="J4" s="94"/>
      <c r="K4" s="94"/>
      <c r="L4" s="94"/>
      <c r="M4" s="94"/>
      <c r="N4" s="56"/>
    </row>
    <row r="5" spans="1:18" ht="12.6" customHeight="1">
      <c r="B5" s="11"/>
      <c r="C5" s="11"/>
      <c r="D5" s="11"/>
      <c r="E5" s="11"/>
      <c r="F5" s="44"/>
      <c r="G5" s="44"/>
      <c r="H5" s="44"/>
      <c r="I5" s="95"/>
      <c r="J5" s="95"/>
      <c r="K5" s="53"/>
      <c r="L5" s="77"/>
      <c r="M5" s="45"/>
      <c r="N5" s="44"/>
    </row>
    <row r="6" spans="1:18" ht="12.6" customHeight="1">
      <c r="B6" s="23"/>
      <c r="C6" s="1"/>
      <c r="D6" s="57"/>
      <c r="E6" s="39"/>
      <c r="F6" s="39"/>
      <c r="G6" s="39"/>
      <c r="H6" s="39"/>
      <c r="I6" s="39"/>
      <c r="J6" s="39"/>
      <c r="K6" s="39"/>
      <c r="L6" s="39"/>
      <c r="M6" s="39"/>
      <c r="N6" s="56"/>
    </row>
    <row r="7" spans="1:18" ht="12.6" customHeight="1">
      <c r="A7" s="1"/>
      <c r="B7" s="36"/>
      <c r="C7" s="1"/>
      <c r="D7" s="57"/>
      <c r="E7" s="40"/>
      <c r="F7" s="40"/>
      <c r="G7" s="40"/>
      <c r="H7" s="40"/>
      <c r="I7" s="91"/>
      <c r="J7" s="91"/>
      <c r="K7" s="91"/>
      <c r="L7" s="91"/>
      <c r="M7" s="91"/>
      <c r="N7" s="40"/>
      <c r="O7" s="10"/>
      <c r="P7" s="10"/>
    </row>
    <row r="8" spans="1:18" ht="12.6" customHeight="1">
      <c r="A8" s="1"/>
      <c r="B8" s="36"/>
      <c r="D8" s="35"/>
      <c r="E8" s="35"/>
      <c r="I8" s="85"/>
      <c r="J8" s="85"/>
      <c r="K8" s="85"/>
      <c r="L8" s="85"/>
      <c r="M8" s="85"/>
      <c r="N8" s="51"/>
      <c r="O8" s="11"/>
      <c r="P8" s="11"/>
    </row>
    <row r="9" spans="1:18" ht="12.6" customHeight="1">
      <c r="A9" s="1"/>
      <c r="B9" s="36"/>
      <c r="D9" s="35"/>
      <c r="E9" s="35"/>
      <c r="I9" s="52"/>
      <c r="J9" s="52"/>
      <c r="K9" s="52"/>
      <c r="L9" s="81"/>
      <c r="M9" s="52"/>
      <c r="N9" s="51"/>
      <c r="O9" s="11"/>
      <c r="P9" s="11"/>
    </row>
    <row r="10" spans="1:18" ht="12.6" customHeight="1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19"/>
      <c r="O10" s="19"/>
      <c r="P10" s="19"/>
      <c r="Q10" s="19"/>
      <c r="R10" s="19"/>
    </row>
    <row r="11" spans="1:18" ht="11.2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18"/>
      <c r="O11" s="18"/>
      <c r="P11" s="18"/>
      <c r="Q11" s="18"/>
      <c r="R11" s="18"/>
    </row>
    <row r="12" spans="1:18" ht="12.6" customHeight="1">
      <c r="A12" s="1"/>
      <c r="B12" s="57"/>
      <c r="C12" s="57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10"/>
      <c r="P12" s="10"/>
    </row>
    <row r="13" spans="1:18" ht="16.5">
      <c r="A13" s="49"/>
      <c r="B13" s="88" t="s">
        <v>49</v>
      </c>
      <c r="C13" s="88"/>
      <c r="D13" s="88"/>
      <c r="E13" s="88"/>
      <c r="F13" s="88"/>
      <c r="G13" s="88"/>
      <c r="H13" s="88"/>
      <c r="I13" s="88"/>
      <c r="J13" s="88"/>
      <c r="K13" s="49"/>
      <c r="L13" s="79"/>
      <c r="M13" s="42"/>
      <c r="N13" s="49"/>
      <c r="O13" s="12"/>
      <c r="P13" s="12"/>
    </row>
    <row r="14" spans="1:18" ht="16.5">
      <c r="A14" s="43"/>
      <c r="B14" s="89" t="s">
        <v>55</v>
      </c>
      <c r="C14" s="89"/>
      <c r="D14" s="89"/>
      <c r="E14" s="89"/>
      <c r="F14" s="89"/>
      <c r="G14" s="89"/>
      <c r="H14" s="89"/>
      <c r="I14" s="89"/>
      <c r="J14" s="89"/>
      <c r="K14" s="50"/>
      <c r="L14" s="80"/>
      <c r="M14" s="41"/>
      <c r="N14" s="41"/>
      <c r="O14" s="13"/>
      <c r="P14" s="13"/>
    </row>
    <row r="15" spans="1:18" ht="13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3"/>
      <c r="P15" s="13"/>
    </row>
    <row r="16" spans="1:18" ht="14.25" thickBo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3"/>
      <c r="P16" s="13"/>
    </row>
    <row r="17" spans="1:19" ht="27" customHeight="1">
      <c r="A17" s="100" t="s">
        <v>58</v>
      </c>
      <c r="B17" s="101" t="s">
        <v>1</v>
      </c>
      <c r="C17" s="101" t="s">
        <v>59</v>
      </c>
      <c r="D17" s="101" t="s">
        <v>3</v>
      </c>
      <c r="E17" s="102" t="s">
        <v>60</v>
      </c>
      <c r="F17" s="102"/>
      <c r="G17" s="102" t="s">
        <v>4</v>
      </c>
      <c r="H17" s="102"/>
      <c r="I17" s="102" t="s">
        <v>61</v>
      </c>
      <c r="J17" s="102"/>
      <c r="K17" s="27" t="s">
        <v>57</v>
      </c>
      <c r="L17" s="27" t="s">
        <v>28</v>
      </c>
      <c r="M17" s="27" t="s">
        <v>56</v>
      </c>
      <c r="N17" s="21"/>
      <c r="O17" s="21"/>
      <c r="P17" s="38"/>
    </row>
    <row r="18" spans="1:19" ht="13.5">
      <c r="A18" s="8">
        <v>1</v>
      </c>
      <c r="B18" s="8">
        <v>2</v>
      </c>
      <c r="C18" s="8"/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  <c r="K18" s="8">
        <v>12</v>
      </c>
      <c r="L18" s="8"/>
      <c r="M18" s="8">
        <v>13</v>
      </c>
      <c r="N18" s="21"/>
      <c r="O18" s="21"/>
      <c r="P18" s="38"/>
    </row>
    <row r="19" spans="1:19" ht="13.5">
      <c r="A19" s="8">
        <v>1</v>
      </c>
      <c r="B19" s="29" t="s">
        <v>50</v>
      </c>
      <c r="C19" s="30">
        <v>1</v>
      </c>
      <c r="D19" s="8">
        <v>6900</v>
      </c>
      <c r="E19" s="8">
        <v>11</v>
      </c>
      <c r="F19" s="2">
        <v>400</v>
      </c>
      <c r="G19" s="103">
        <v>0.25</v>
      </c>
      <c r="H19" s="2">
        <f>(D19+F19)*G19</f>
        <v>1825</v>
      </c>
      <c r="I19" s="3">
        <v>0.5</v>
      </c>
      <c r="J19" s="2">
        <f>(D19+F19+H19)*I19</f>
        <v>4562.5</v>
      </c>
      <c r="K19" s="2">
        <f>D19*100%</f>
        <v>6900</v>
      </c>
      <c r="L19" s="2">
        <f>D19+F19+H19+J19+K19</f>
        <v>20587.5</v>
      </c>
      <c r="M19" s="104">
        <f>L19*14</f>
        <v>288225</v>
      </c>
      <c r="N19" s="22"/>
      <c r="O19" s="22"/>
      <c r="P19" s="38"/>
    </row>
    <row r="20" spans="1:19" ht="40.5" customHeight="1">
      <c r="A20" s="8">
        <v>2</v>
      </c>
      <c r="B20" s="29" t="s">
        <v>51</v>
      </c>
      <c r="C20" s="30">
        <v>1</v>
      </c>
      <c r="D20" s="8">
        <v>5100</v>
      </c>
      <c r="E20" s="8">
        <v>6</v>
      </c>
      <c r="F20" s="2">
        <v>650</v>
      </c>
      <c r="G20" s="103">
        <v>0.4</v>
      </c>
      <c r="H20" s="2">
        <f>(D20+F20)*G20</f>
        <v>2300</v>
      </c>
      <c r="I20" s="3">
        <v>0.5</v>
      </c>
      <c r="J20" s="2">
        <f>(D20+F20+H20)*I20</f>
        <v>4025</v>
      </c>
      <c r="K20" s="2">
        <f>D20*100%</f>
        <v>5100</v>
      </c>
      <c r="L20" s="2">
        <f>D20+F20+H20+J20+K20</f>
        <v>17175</v>
      </c>
      <c r="M20" s="104">
        <f>L20*14</f>
        <v>240450</v>
      </c>
      <c r="N20" s="22"/>
      <c r="O20" s="22"/>
      <c r="P20" s="38"/>
    </row>
    <row r="21" spans="1:19" s="4" customFormat="1" ht="15.75" customHeight="1">
      <c r="A21" s="31"/>
      <c r="B21" s="32" t="s">
        <v>9</v>
      </c>
      <c r="C21" s="32"/>
      <c r="D21" s="34">
        <f>SUM(D19:D20)</f>
        <v>12000</v>
      </c>
      <c r="E21" s="20"/>
      <c r="F21" s="20">
        <f>SUM(F19:F20)</f>
        <v>1050</v>
      </c>
      <c r="G21" s="69">
        <f>SUM(G19:G20)</f>
        <v>0.65</v>
      </c>
      <c r="H21" s="20">
        <f>SUM(H19:H20)</f>
        <v>4125</v>
      </c>
      <c r="I21" s="20"/>
      <c r="J21" s="20">
        <f>SUM(J19:J20)</f>
        <v>8587.5</v>
      </c>
      <c r="K21" s="20">
        <f>SUM(K19:K20)</f>
        <v>12000</v>
      </c>
      <c r="L21" s="20">
        <f>SUM(L19:L20)</f>
        <v>37762.5</v>
      </c>
      <c r="M21" s="105">
        <f>SUM(M19:M20)</f>
        <v>528675</v>
      </c>
      <c r="N21" s="6"/>
      <c r="O21" s="6"/>
      <c r="P21" s="9"/>
    </row>
    <row r="22" spans="1:19" s="4" customFormat="1" ht="30.75" customHeight="1">
      <c r="A22" s="31"/>
      <c r="B22" s="29" t="s">
        <v>52</v>
      </c>
      <c r="C22" s="32"/>
      <c r="D22" s="31">
        <v>14000</v>
      </c>
      <c r="E22" s="99" t="s">
        <v>53</v>
      </c>
      <c r="F22" s="99"/>
      <c r="G22" s="99"/>
      <c r="H22" s="99"/>
      <c r="I22" s="99"/>
      <c r="J22" s="99"/>
      <c r="K22" s="99"/>
      <c r="L22" s="99"/>
      <c r="M22" s="106">
        <f>D22*12</f>
        <v>168000</v>
      </c>
      <c r="N22" s="6"/>
      <c r="O22" s="9"/>
      <c r="P22" s="9"/>
    </row>
    <row r="23" spans="1:19" s="4" customFormat="1" ht="15.75" customHeight="1">
      <c r="A23" s="31"/>
      <c r="B23" s="29" t="s">
        <v>54</v>
      </c>
      <c r="C23" s="30"/>
      <c r="D23" s="31">
        <v>3500</v>
      </c>
      <c r="E23" s="99" t="s">
        <v>53</v>
      </c>
      <c r="F23" s="99"/>
      <c r="G23" s="99"/>
      <c r="H23" s="99"/>
      <c r="I23" s="99"/>
      <c r="J23" s="99"/>
      <c r="K23" s="99"/>
      <c r="L23" s="99"/>
      <c r="M23" s="106">
        <f>D23*12</f>
        <v>42000</v>
      </c>
      <c r="N23" s="6"/>
      <c r="O23" s="9"/>
      <c r="P23" s="9"/>
    </row>
    <row r="24" spans="1:19" s="4" customFormat="1" ht="15" customHeight="1">
      <c r="B24" s="24"/>
      <c r="C24" s="97"/>
      <c r="D24" s="98">
        <f>D21+D22+D23</f>
        <v>29500</v>
      </c>
      <c r="E24" s="97"/>
      <c r="F24" s="97"/>
      <c r="G24" s="97"/>
      <c r="H24" s="97"/>
      <c r="I24" s="55"/>
      <c r="J24" s="83"/>
      <c r="K24" s="83"/>
      <c r="L24" s="78"/>
      <c r="M24" s="107">
        <f>SUM(M19:M23)</f>
        <v>1267350</v>
      </c>
      <c r="N24" s="28"/>
      <c r="O24" s="28"/>
      <c r="P24" s="28"/>
      <c r="Q24" s="24"/>
      <c r="R24" s="37"/>
      <c r="S24" s="37"/>
    </row>
    <row r="25" spans="1:19" ht="14.25" customHeight="1">
      <c r="A25" s="48"/>
      <c r="B25" s="25" t="s">
        <v>13</v>
      </c>
      <c r="C25" s="82"/>
      <c r="D25" s="82"/>
      <c r="E25" s="82"/>
      <c r="F25" s="84"/>
      <c r="G25" s="84"/>
      <c r="H25" s="84"/>
      <c r="I25" s="84"/>
      <c r="J25" s="84"/>
      <c r="K25" s="84"/>
      <c r="L25" s="84"/>
      <c r="M25" s="84"/>
      <c r="N25" s="18"/>
      <c r="O25" s="18"/>
      <c r="P25" s="18"/>
      <c r="Q25" s="18"/>
      <c r="R25" s="54"/>
      <c r="S25" s="18"/>
    </row>
  </sheetData>
  <mergeCells count="18">
    <mergeCell ref="I7:M7"/>
    <mergeCell ref="J3:M3"/>
    <mergeCell ref="B4:E4"/>
    <mergeCell ref="J4:M4"/>
    <mergeCell ref="I5:J5"/>
    <mergeCell ref="J24:K24"/>
    <mergeCell ref="C25:E25"/>
    <mergeCell ref="F25:M25"/>
    <mergeCell ref="I8:M8"/>
    <mergeCell ref="A10:M10"/>
    <mergeCell ref="A11:M11"/>
    <mergeCell ref="B13:J13"/>
    <mergeCell ref="B14:J14"/>
    <mergeCell ref="I17:J17"/>
    <mergeCell ref="E22:L22"/>
    <mergeCell ref="E23:L23"/>
    <mergeCell ref="E17:F17"/>
    <mergeCell ref="G17:H17"/>
  </mergeCells>
  <pageMargins left="0.74803149606299213" right="0.74803149606299213" top="0.48" bottom="0.98425196850393704" header="0.2" footer="0.51181102362204722"/>
  <pageSetup paperSize="9" scale="10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3:T30"/>
  <sheetViews>
    <sheetView view="pageBreakPreview" topLeftCell="A7" zoomScale="145" zoomScaleSheetLayoutView="145" workbookViewId="0">
      <selection activeCell="F20" sqref="F20"/>
    </sheetView>
  </sheetViews>
  <sheetFormatPr defaultRowHeight="12.75"/>
  <cols>
    <col min="1" max="1" width="3.7109375" customWidth="1"/>
    <col min="2" max="2" width="21.85546875" customWidth="1"/>
    <col min="3" max="3" width="14.140625" hidden="1" customWidth="1"/>
    <col min="4" max="4" width="5.85546875" customWidth="1"/>
    <col min="5" max="5" width="8.85546875" customWidth="1"/>
    <col min="6" max="6" width="9.28515625" customWidth="1"/>
    <col min="7" max="7" width="6.85546875" customWidth="1"/>
    <col min="8" max="8" width="8.5703125" customWidth="1"/>
    <col min="9" max="9" width="5.42578125" customWidth="1"/>
    <col min="10" max="10" width="10.42578125" customWidth="1"/>
    <col min="11" max="11" width="5.28515625" customWidth="1"/>
    <col min="12" max="13" width="10.42578125" customWidth="1"/>
    <col min="14" max="14" width="9.85546875" customWidth="1"/>
  </cols>
  <sheetData>
    <row r="3" spans="1:19" ht="12" customHeight="1">
      <c r="B3" s="5" t="s">
        <v>14</v>
      </c>
      <c r="C3" s="5"/>
      <c r="D3" s="59"/>
      <c r="E3" s="40"/>
      <c r="F3" s="40"/>
      <c r="G3" s="40"/>
      <c r="H3" s="40"/>
      <c r="I3" s="40"/>
      <c r="J3" s="92" t="s">
        <v>0</v>
      </c>
      <c r="K3" s="92"/>
      <c r="L3" s="92"/>
      <c r="M3" s="92"/>
      <c r="N3" s="92"/>
      <c r="O3" s="56"/>
    </row>
    <row r="4" spans="1:19" ht="12.6" customHeight="1">
      <c r="B4" s="93" t="s">
        <v>15</v>
      </c>
      <c r="C4" s="93"/>
      <c r="D4" s="93"/>
      <c r="E4" s="93"/>
      <c r="F4" s="46" t="s">
        <v>33</v>
      </c>
      <c r="G4" s="62"/>
      <c r="H4" s="62"/>
      <c r="I4" s="62"/>
      <c r="J4" s="94" t="s">
        <v>31</v>
      </c>
      <c r="K4" s="94"/>
      <c r="L4" s="94"/>
      <c r="M4" s="94"/>
      <c r="N4" s="94"/>
      <c r="O4" s="56"/>
    </row>
    <row r="5" spans="1:19" ht="12.6" customHeight="1">
      <c r="B5" s="11" t="s">
        <v>39</v>
      </c>
      <c r="C5" s="11"/>
      <c r="D5" s="11"/>
      <c r="E5" s="11"/>
      <c r="F5" s="44"/>
      <c r="G5" s="44"/>
      <c r="H5" s="44"/>
      <c r="I5" s="95" t="s">
        <v>32</v>
      </c>
      <c r="J5" s="95"/>
      <c r="K5" s="95"/>
      <c r="L5" s="95"/>
      <c r="M5" s="63"/>
      <c r="N5" s="45">
        <f>N26</f>
        <v>46807.03</v>
      </c>
      <c r="O5" s="44"/>
    </row>
    <row r="6" spans="1:19" ht="12.6" customHeight="1">
      <c r="B6" s="23"/>
      <c r="C6" s="1"/>
      <c r="D6" s="59"/>
      <c r="E6" s="39"/>
      <c r="F6" s="39"/>
      <c r="G6" s="39"/>
      <c r="H6" s="39"/>
      <c r="I6" s="39"/>
      <c r="J6" s="39"/>
      <c r="K6" s="39"/>
      <c r="L6" s="39"/>
      <c r="M6" s="39"/>
      <c r="N6" s="39" t="s">
        <v>35</v>
      </c>
      <c r="O6" s="56"/>
    </row>
    <row r="7" spans="1:19" ht="12.6" customHeight="1">
      <c r="A7" s="1"/>
      <c r="B7" s="36"/>
      <c r="C7" s="1"/>
      <c r="D7" s="59"/>
      <c r="E7" s="40"/>
      <c r="F7" s="40"/>
      <c r="G7" s="40"/>
      <c r="H7" s="40"/>
      <c r="I7" s="91" t="s">
        <v>30</v>
      </c>
      <c r="J7" s="91"/>
      <c r="K7" s="91"/>
      <c r="L7" s="91"/>
      <c r="M7" s="91"/>
      <c r="N7" s="91"/>
      <c r="O7" s="40"/>
      <c r="P7" s="10"/>
      <c r="Q7" s="10"/>
    </row>
    <row r="8" spans="1:19" ht="12.6" customHeight="1">
      <c r="A8" s="1"/>
      <c r="B8" s="36"/>
      <c r="D8" s="35"/>
      <c r="E8" s="35"/>
      <c r="I8" s="96" t="s">
        <v>40</v>
      </c>
      <c r="J8" s="96"/>
      <c r="K8" s="96"/>
      <c r="L8" s="96"/>
      <c r="M8" s="96"/>
      <c r="N8" s="96"/>
      <c r="O8" s="62"/>
      <c r="P8" s="11"/>
      <c r="Q8" s="11"/>
    </row>
    <row r="9" spans="1:19" ht="12.6" customHeight="1">
      <c r="A9" s="1"/>
      <c r="B9" s="36"/>
      <c r="D9" s="35"/>
      <c r="E9" s="35"/>
      <c r="I9" s="61"/>
      <c r="J9" s="61"/>
      <c r="K9" s="61"/>
      <c r="L9" s="61"/>
      <c r="M9" s="61"/>
      <c r="N9" s="61"/>
      <c r="O9" s="62"/>
      <c r="P9" s="11"/>
      <c r="Q9" s="11"/>
    </row>
    <row r="10" spans="1:19" ht="12.6" customHeight="1">
      <c r="A10" s="86" t="s">
        <v>43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19"/>
      <c r="P10" s="19"/>
      <c r="Q10" s="19"/>
      <c r="R10" s="19"/>
      <c r="S10" s="19"/>
    </row>
    <row r="11" spans="1:19" ht="11.25" customHeight="1">
      <c r="A11" s="87" t="s">
        <v>11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8"/>
      <c r="P11" s="18"/>
      <c r="Q11" s="18"/>
      <c r="R11" s="18"/>
      <c r="S11" s="18"/>
    </row>
    <row r="12" spans="1:19" ht="12.6" customHeight="1">
      <c r="A12" s="1"/>
      <c r="B12" s="59"/>
      <c r="C12" s="5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10"/>
      <c r="Q12" s="10"/>
    </row>
    <row r="13" spans="1:19" ht="16.5">
      <c r="A13" s="64"/>
      <c r="B13" s="88" t="s">
        <v>42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64"/>
      <c r="N13" s="42"/>
      <c r="O13" s="64"/>
      <c r="P13" s="12"/>
      <c r="Q13" s="12"/>
    </row>
    <row r="14" spans="1:19" ht="16.5">
      <c r="A14" s="43"/>
      <c r="B14" s="89" t="s">
        <v>36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65"/>
      <c r="N14" s="41"/>
      <c r="O14" s="41"/>
      <c r="P14" s="13"/>
      <c r="Q14" s="13"/>
    </row>
    <row r="15" spans="1:19" ht="13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3"/>
      <c r="Q15" s="13"/>
    </row>
    <row r="16" spans="1:19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3"/>
      <c r="Q16" s="13"/>
    </row>
    <row r="17" spans="1:20" ht="27" customHeight="1">
      <c r="A17" s="27" t="s">
        <v>8</v>
      </c>
      <c r="B17" s="66" t="s">
        <v>1</v>
      </c>
      <c r="C17" s="66"/>
      <c r="D17" s="27" t="s">
        <v>2</v>
      </c>
      <c r="E17" s="27" t="s">
        <v>29</v>
      </c>
      <c r="F17" s="66" t="s">
        <v>3</v>
      </c>
      <c r="G17" s="33">
        <v>-0.1</v>
      </c>
      <c r="H17" s="33" t="s">
        <v>7</v>
      </c>
      <c r="I17" s="90" t="s">
        <v>4</v>
      </c>
      <c r="J17" s="90"/>
      <c r="K17" s="90" t="s">
        <v>5</v>
      </c>
      <c r="L17" s="90"/>
      <c r="M17" s="58" t="s">
        <v>38</v>
      </c>
      <c r="N17" s="27" t="s">
        <v>28</v>
      </c>
      <c r="O17" s="21"/>
      <c r="P17" s="21"/>
      <c r="Q17" s="38"/>
    </row>
    <row r="18" spans="1:20" ht="13.5">
      <c r="A18" s="8">
        <v>1</v>
      </c>
      <c r="B18" s="8">
        <v>2</v>
      </c>
      <c r="C18" s="8"/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  <c r="K18" s="8">
        <v>10</v>
      </c>
      <c r="L18" s="8">
        <v>11</v>
      </c>
      <c r="M18" s="8">
        <v>12</v>
      </c>
      <c r="N18" s="8">
        <v>13</v>
      </c>
      <c r="O18" s="21"/>
      <c r="P18" s="21"/>
      <c r="Q18" s="38"/>
    </row>
    <row r="19" spans="1:20" ht="27">
      <c r="A19" s="8">
        <v>1</v>
      </c>
      <c r="B19" s="29" t="s">
        <v>21</v>
      </c>
      <c r="C19" s="30" t="s">
        <v>16</v>
      </c>
      <c r="D19" s="8">
        <v>1</v>
      </c>
      <c r="E19" s="8" t="s">
        <v>18</v>
      </c>
      <c r="F19" s="2">
        <v>6567</v>
      </c>
      <c r="G19" s="67">
        <f>F19*10/100</f>
        <v>656.7</v>
      </c>
      <c r="H19" s="2">
        <f>F19-G19</f>
        <v>5910.3</v>
      </c>
      <c r="I19" s="3">
        <v>0.1</v>
      </c>
      <c r="J19" s="2">
        <f>H19*I19</f>
        <v>591.03000000000009</v>
      </c>
      <c r="K19" s="3">
        <v>0.2</v>
      </c>
      <c r="L19" s="2">
        <f>H19*K19</f>
        <v>1182.0600000000002</v>
      </c>
      <c r="M19" s="2"/>
      <c r="N19" s="2">
        <f>H19+J19+L19+M19</f>
        <v>7683.39</v>
      </c>
      <c r="O19" s="22"/>
      <c r="P19" s="22"/>
      <c r="Q19" s="38"/>
    </row>
    <row r="20" spans="1:20" ht="13.5">
      <c r="A20" s="8">
        <v>2</v>
      </c>
      <c r="B20" s="30" t="s">
        <v>12</v>
      </c>
      <c r="C20" s="30" t="s">
        <v>24</v>
      </c>
      <c r="D20" s="8">
        <v>1</v>
      </c>
      <c r="E20" s="8">
        <v>8</v>
      </c>
      <c r="F20" s="2">
        <v>4745</v>
      </c>
      <c r="G20" s="67"/>
      <c r="H20" s="2">
        <f t="shared" ref="H20:H25" si="0">F20-G20</f>
        <v>4745</v>
      </c>
      <c r="I20" s="3"/>
      <c r="J20" s="2">
        <f t="shared" ref="J20:J25" si="1">H20*I20</f>
        <v>0</v>
      </c>
      <c r="K20" s="2"/>
      <c r="L20" s="2">
        <f t="shared" ref="L20:L25" si="2">H20*K20</f>
        <v>0</v>
      </c>
      <c r="M20" s="2">
        <v>1755</v>
      </c>
      <c r="N20" s="2">
        <f t="shared" ref="N20:N25" si="3">M20+L20+J20+H20</f>
        <v>6500</v>
      </c>
      <c r="O20" s="22">
        <v>6500</v>
      </c>
      <c r="P20" s="22">
        <f>O20-N20</f>
        <v>0</v>
      </c>
      <c r="Q20" s="38"/>
    </row>
    <row r="21" spans="1:20" ht="13.5">
      <c r="A21" s="8">
        <v>3</v>
      </c>
      <c r="B21" s="30" t="s">
        <v>6</v>
      </c>
      <c r="C21" s="30" t="s">
        <v>25</v>
      </c>
      <c r="D21" s="8">
        <v>1</v>
      </c>
      <c r="E21" s="8">
        <v>1</v>
      </c>
      <c r="F21" s="2">
        <v>2893</v>
      </c>
      <c r="G21" s="67"/>
      <c r="H21" s="2">
        <f t="shared" si="0"/>
        <v>2893</v>
      </c>
      <c r="I21" s="2"/>
      <c r="J21" s="2">
        <f t="shared" si="1"/>
        <v>0</v>
      </c>
      <c r="K21" s="2"/>
      <c r="L21" s="2">
        <f t="shared" si="2"/>
        <v>0</v>
      </c>
      <c r="M21" s="2">
        <v>3607</v>
      </c>
      <c r="N21" s="2">
        <f t="shared" si="3"/>
        <v>6500</v>
      </c>
      <c r="O21" s="22">
        <v>6500</v>
      </c>
      <c r="P21" s="22">
        <f t="shared" ref="P21:P25" si="4">O21-N21</f>
        <v>0</v>
      </c>
      <c r="Q21" s="38"/>
    </row>
    <row r="22" spans="1:20" ht="25.5" customHeight="1">
      <c r="A22" s="8">
        <v>4</v>
      </c>
      <c r="B22" s="29" t="s">
        <v>22</v>
      </c>
      <c r="C22" s="30" t="s">
        <v>17</v>
      </c>
      <c r="D22" s="8">
        <v>1</v>
      </c>
      <c r="E22" s="8" t="s">
        <v>19</v>
      </c>
      <c r="F22" s="2">
        <v>6133</v>
      </c>
      <c r="G22" s="67">
        <f>F22*10/100</f>
        <v>613.29999999999995</v>
      </c>
      <c r="H22" s="2">
        <f t="shared" si="0"/>
        <v>5519.7</v>
      </c>
      <c r="I22" s="3">
        <v>0</v>
      </c>
      <c r="J22" s="2">
        <v>0</v>
      </c>
      <c r="K22" s="47">
        <v>0.2</v>
      </c>
      <c r="L22" s="2">
        <f>H22*K22</f>
        <v>1103.94</v>
      </c>
      <c r="M22" s="2"/>
      <c r="N22" s="2">
        <f t="shared" si="3"/>
        <v>6623.6399999999994</v>
      </c>
      <c r="O22" s="22"/>
      <c r="P22" s="22"/>
      <c r="Q22" s="38"/>
    </row>
    <row r="23" spans="1:20" ht="13.5">
      <c r="A23" s="8">
        <v>5</v>
      </c>
      <c r="B23" s="30" t="s">
        <v>12</v>
      </c>
      <c r="C23" s="30" t="s">
        <v>23</v>
      </c>
      <c r="D23" s="8">
        <v>1</v>
      </c>
      <c r="E23" s="8">
        <v>8</v>
      </c>
      <c r="F23" s="2">
        <v>4745</v>
      </c>
      <c r="G23" s="68"/>
      <c r="H23" s="2">
        <f t="shared" si="0"/>
        <v>4745</v>
      </c>
      <c r="I23" s="3">
        <v>0.2</v>
      </c>
      <c r="J23" s="2">
        <f t="shared" si="1"/>
        <v>949</v>
      </c>
      <c r="K23" s="2"/>
      <c r="L23" s="2">
        <f t="shared" si="2"/>
        <v>0</v>
      </c>
      <c r="M23" s="2">
        <v>806</v>
      </c>
      <c r="N23" s="2">
        <f t="shared" si="3"/>
        <v>6500</v>
      </c>
      <c r="O23" s="22">
        <v>6500</v>
      </c>
      <c r="P23" s="22">
        <f t="shared" si="4"/>
        <v>0</v>
      </c>
      <c r="Q23" s="38"/>
    </row>
    <row r="24" spans="1:20" ht="28.5" customHeight="1">
      <c r="A24" s="8">
        <v>6</v>
      </c>
      <c r="B24" s="29" t="s">
        <v>20</v>
      </c>
      <c r="C24" s="30" t="s">
        <v>26</v>
      </c>
      <c r="D24" s="8">
        <v>1</v>
      </c>
      <c r="E24" s="8">
        <v>7</v>
      </c>
      <c r="F24" s="2">
        <v>4456</v>
      </c>
      <c r="G24" s="68"/>
      <c r="H24" s="2">
        <f t="shared" si="0"/>
        <v>4456</v>
      </c>
      <c r="I24" s="2"/>
      <c r="J24" s="2">
        <f t="shared" si="1"/>
        <v>0</v>
      </c>
      <c r="K24" s="2"/>
      <c r="L24" s="2">
        <f t="shared" si="2"/>
        <v>0</v>
      </c>
      <c r="M24" s="2">
        <v>2044</v>
      </c>
      <c r="N24" s="2">
        <f t="shared" si="3"/>
        <v>6500</v>
      </c>
      <c r="O24" s="22">
        <v>6500</v>
      </c>
      <c r="P24" s="22">
        <f t="shared" si="4"/>
        <v>0</v>
      </c>
      <c r="Q24" s="38"/>
    </row>
    <row r="25" spans="1:20" ht="13.5">
      <c r="A25" s="8">
        <v>7</v>
      </c>
      <c r="B25" s="30" t="s">
        <v>6</v>
      </c>
      <c r="C25" s="30" t="s">
        <v>27</v>
      </c>
      <c r="D25" s="8">
        <v>1</v>
      </c>
      <c r="E25" s="8">
        <v>1</v>
      </c>
      <c r="F25" s="2">
        <v>2893</v>
      </c>
      <c r="G25" s="68"/>
      <c r="H25" s="2">
        <f t="shared" si="0"/>
        <v>2893</v>
      </c>
      <c r="I25" s="2"/>
      <c r="J25" s="2">
        <f t="shared" si="1"/>
        <v>0</v>
      </c>
      <c r="K25" s="2"/>
      <c r="L25" s="2">
        <f t="shared" si="2"/>
        <v>0</v>
      </c>
      <c r="M25" s="2">
        <v>3607</v>
      </c>
      <c r="N25" s="2">
        <f t="shared" si="3"/>
        <v>6500</v>
      </c>
      <c r="O25" s="22">
        <v>6500</v>
      </c>
      <c r="P25" s="22">
        <f t="shared" si="4"/>
        <v>0</v>
      </c>
      <c r="Q25" s="7"/>
    </row>
    <row r="26" spans="1:20" s="4" customFormat="1" ht="15.75" customHeight="1">
      <c r="A26" s="31"/>
      <c r="B26" s="32" t="s">
        <v>9</v>
      </c>
      <c r="C26" s="32"/>
      <c r="D26" s="34">
        <f t="shared" ref="D26" si="5">SUM(D19:D25)</f>
        <v>7</v>
      </c>
      <c r="E26" s="20"/>
      <c r="F26" s="20">
        <f>SUM(F19:F25)</f>
        <v>32432</v>
      </c>
      <c r="G26" s="69">
        <f>SUM(G19:G25)</f>
        <v>1270</v>
      </c>
      <c r="H26" s="20">
        <f>SUM(H19:H25)</f>
        <v>31162</v>
      </c>
      <c r="I26" s="20"/>
      <c r="J26" s="20">
        <f>SUM(J19:J25)</f>
        <v>1540.0300000000002</v>
      </c>
      <c r="K26" s="20"/>
      <c r="L26" s="20">
        <f>SUM(L19:L25)</f>
        <v>2286</v>
      </c>
      <c r="M26" s="20">
        <f>SUM(M19:M25)</f>
        <v>11819</v>
      </c>
      <c r="N26" s="20">
        <f>SUM(N19:N25)</f>
        <v>46807.03</v>
      </c>
      <c r="O26" s="6"/>
      <c r="P26" s="6"/>
      <c r="Q26" s="9"/>
    </row>
    <row r="27" spans="1:20" s="4" customFormat="1" ht="15.75" customHeight="1">
      <c r="A27" s="14"/>
      <c r="B27" s="15"/>
      <c r="C27" s="15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6"/>
      <c r="P27" s="9"/>
      <c r="Q27" s="9"/>
    </row>
    <row r="28" spans="1:20" s="4" customFormat="1" ht="15.75" customHeight="1">
      <c r="A28" s="14"/>
      <c r="B28" s="17"/>
      <c r="C28" s="1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6"/>
      <c r="P28" s="9"/>
      <c r="Q28" s="9"/>
    </row>
    <row r="29" spans="1:20" s="4" customFormat="1" ht="15" customHeight="1">
      <c r="B29" s="24"/>
      <c r="C29" s="82" t="s">
        <v>34</v>
      </c>
      <c r="D29" s="82"/>
      <c r="E29" s="82"/>
      <c r="F29" s="82"/>
      <c r="G29" s="82"/>
      <c r="H29" s="82"/>
      <c r="I29" s="55"/>
      <c r="J29" s="83" t="s">
        <v>41</v>
      </c>
      <c r="K29" s="83"/>
      <c r="L29" s="83"/>
      <c r="M29" s="83"/>
      <c r="N29" s="26"/>
      <c r="O29" s="28"/>
      <c r="P29" s="28"/>
      <c r="Q29" s="28"/>
      <c r="R29" s="24"/>
      <c r="S29" s="37"/>
      <c r="T29" s="37"/>
    </row>
    <row r="30" spans="1:20" ht="14.25" customHeight="1">
      <c r="A30" s="60"/>
      <c r="B30" s="25" t="s">
        <v>13</v>
      </c>
      <c r="C30" s="82"/>
      <c r="D30" s="82"/>
      <c r="E30" s="82"/>
      <c r="F30" s="84" t="s">
        <v>10</v>
      </c>
      <c r="G30" s="84"/>
      <c r="H30" s="84"/>
      <c r="I30" s="84"/>
      <c r="J30" s="84"/>
      <c r="K30" s="84"/>
      <c r="L30" s="84"/>
      <c r="M30" s="84"/>
      <c r="N30" s="84"/>
      <c r="O30" s="18"/>
      <c r="P30" s="18"/>
      <c r="Q30" s="18"/>
      <c r="R30" s="18"/>
      <c r="S30" s="54"/>
      <c r="T30" s="18"/>
    </row>
  </sheetData>
  <mergeCells count="16">
    <mergeCell ref="I8:N8"/>
    <mergeCell ref="J3:N3"/>
    <mergeCell ref="B4:E4"/>
    <mergeCell ref="J4:N4"/>
    <mergeCell ref="I5:L5"/>
    <mergeCell ref="I7:N7"/>
    <mergeCell ref="C29:H29"/>
    <mergeCell ref="J29:M29"/>
    <mergeCell ref="C30:E30"/>
    <mergeCell ref="F30:N30"/>
    <mergeCell ref="A10:N10"/>
    <mergeCell ref="A11:N11"/>
    <mergeCell ref="B13:L13"/>
    <mergeCell ref="B14:L14"/>
    <mergeCell ref="I17:J17"/>
    <mergeCell ref="K17:L17"/>
  </mergeCells>
  <pageMargins left="0.75" right="0.75" top="1" bottom="1" header="0.5" footer="0.5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F4" sqref="F4"/>
    </sheetView>
  </sheetViews>
  <sheetFormatPr defaultRowHeight="12.75"/>
  <cols>
    <col min="1" max="1" width="6.28515625" customWidth="1"/>
    <col min="2" max="2" width="19.140625" customWidth="1"/>
    <col min="11" max="11" width="14.42578125" customWidth="1"/>
  </cols>
  <sheetData>
    <row r="1" spans="1:11" ht="13.5">
      <c r="B1" s="93" t="s">
        <v>48</v>
      </c>
      <c r="C1" s="93"/>
      <c r="D1" s="93"/>
      <c r="E1" s="46" t="s">
        <v>33</v>
      </c>
      <c r="F1" s="70"/>
      <c r="G1" s="70"/>
      <c r="H1" s="70"/>
      <c r="I1" s="94" t="s">
        <v>31</v>
      </c>
      <c r="J1" s="94"/>
      <c r="K1" s="94"/>
    </row>
    <row r="2" spans="1:11" ht="14.25">
      <c r="B2" s="11" t="s">
        <v>47</v>
      </c>
      <c r="C2" s="11"/>
      <c r="D2" s="11"/>
      <c r="E2" s="44"/>
      <c r="F2" s="44"/>
      <c r="G2" s="44"/>
      <c r="H2" s="95" t="s">
        <v>32</v>
      </c>
      <c r="I2" s="95"/>
      <c r="J2" s="71"/>
      <c r="K2" s="45">
        <f>K23</f>
        <v>42000.39</v>
      </c>
    </row>
    <row r="3" spans="1:11" ht="14.25">
      <c r="B3" s="23"/>
      <c r="C3" s="59"/>
      <c r="D3" s="39"/>
      <c r="E3" s="39"/>
      <c r="F3" s="39"/>
      <c r="G3" s="39"/>
      <c r="H3" s="39"/>
      <c r="I3" s="39"/>
      <c r="J3" s="39"/>
      <c r="K3" s="39" t="s">
        <v>35</v>
      </c>
    </row>
    <row r="4" spans="1:11" ht="14.25">
      <c r="A4" s="1"/>
      <c r="B4" s="36"/>
      <c r="C4" s="59"/>
      <c r="D4" s="40"/>
      <c r="E4" s="40"/>
      <c r="F4" s="40"/>
      <c r="G4" s="40"/>
      <c r="H4" s="91" t="s">
        <v>30</v>
      </c>
      <c r="I4" s="91"/>
      <c r="J4" s="91"/>
      <c r="K4" s="91"/>
    </row>
    <row r="5" spans="1:11" ht="13.5">
      <c r="A5" s="1"/>
      <c r="B5" s="36"/>
      <c r="C5" s="35"/>
      <c r="D5" s="35"/>
      <c r="H5" s="96" t="s">
        <v>40</v>
      </c>
      <c r="I5" s="96"/>
      <c r="J5" s="96"/>
      <c r="K5" s="96"/>
    </row>
    <row r="6" spans="1:11" ht="13.5">
      <c r="A6" s="1"/>
      <c r="B6" s="36"/>
      <c r="C6" s="35"/>
      <c r="D6" s="35"/>
      <c r="H6" s="73"/>
      <c r="I6" s="73"/>
      <c r="J6" s="73"/>
      <c r="K6" s="73"/>
    </row>
    <row r="7" spans="1:11">
      <c r="A7" s="86" t="s">
        <v>44</v>
      </c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>
      <c r="A8" s="87" t="s">
        <v>11</v>
      </c>
      <c r="B8" s="87"/>
      <c r="C8" s="87"/>
      <c r="D8" s="87"/>
      <c r="E8" s="87"/>
      <c r="F8" s="87"/>
      <c r="G8" s="87"/>
      <c r="H8" s="87"/>
      <c r="I8" s="87"/>
      <c r="J8" s="87"/>
      <c r="K8" s="87"/>
    </row>
    <row r="9" spans="1:11" ht="14.25">
      <c r="A9" s="1"/>
      <c r="B9" s="59"/>
      <c r="C9" s="40"/>
      <c r="D9" s="40"/>
      <c r="E9" s="40"/>
      <c r="F9" s="40"/>
      <c r="G9" s="40"/>
      <c r="H9" s="40"/>
      <c r="I9" s="40"/>
      <c r="J9" s="40"/>
      <c r="K9" s="40"/>
    </row>
    <row r="10" spans="1:11" ht="16.5">
      <c r="A10" s="74"/>
      <c r="B10" s="88" t="s">
        <v>37</v>
      </c>
      <c r="C10" s="88"/>
      <c r="D10" s="88"/>
      <c r="E10" s="88"/>
      <c r="F10" s="88"/>
      <c r="G10" s="88"/>
      <c r="H10" s="88"/>
      <c r="I10" s="88"/>
      <c r="J10" s="74"/>
      <c r="K10" s="42"/>
    </row>
    <row r="11" spans="1:11" ht="16.5">
      <c r="A11" s="43"/>
      <c r="B11" s="89" t="s">
        <v>36</v>
      </c>
      <c r="C11" s="89"/>
      <c r="D11" s="89"/>
      <c r="E11" s="89"/>
      <c r="F11" s="89"/>
      <c r="G11" s="89"/>
      <c r="H11" s="89"/>
      <c r="I11" s="89"/>
      <c r="J11" s="75"/>
      <c r="K11" s="41"/>
    </row>
    <row r="12" spans="1:11" ht="13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3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27">
      <c r="A14" s="27" t="s">
        <v>8</v>
      </c>
      <c r="B14" s="76" t="s">
        <v>1</v>
      </c>
      <c r="C14" s="27" t="s">
        <v>2</v>
      </c>
      <c r="D14" s="27" t="s">
        <v>29</v>
      </c>
      <c r="E14" s="76" t="s">
        <v>3</v>
      </c>
      <c r="F14" s="33">
        <v>-0.1</v>
      </c>
      <c r="G14" s="33" t="s">
        <v>7</v>
      </c>
      <c r="H14" s="90" t="s">
        <v>4</v>
      </c>
      <c r="I14" s="90"/>
      <c r="J14" s="58" t="s">
        <v>38</v>
      </c>
      <c r="K14" s="27" t="s">
        <v>28</v>
      </c>
    </row>
    <row r="15" spans="1:11" ht="13.5">
      <c r="A15" s="8">
        <v>1</v>
      </c>
      <c r="B15" s="8">
        <v>2</v>
      </c>
      <c r="C15" s="8">
        <v>3</v>
      </c>
      <c r="D15" s="8">
        <v>4</v>
      </c>
      <c r="E15" s="8">
        <v>5</v>
      </c>
      <c r="F15" s="8">
        <v>6</v>
      </c>
      <c r="G15" s="8">
        <v>7</v>
      </c>
      <c r="H15" s="8">
        <v>8</v>
      </c>
      <c r="I15" s="8">
        <v>9</v>
      </c>
      <c r="J15" s="8">
        <v>12</v>
      </c>
      <c r="K15" s="8">
        <v>13</v>
      </c>
    </row>
    <row r="16" spans="1:11" ht="27">
      <c r="A16" s="8">
        <v>1</v>
      </c>
      <c r="B16" s="29" t="s">
        <v>21</v>
      </c>
      <c r="C16" s="8">
        <v>1</v>
      </c>
      <c r="D16" s="8" t="s">
        <v>18</v>
      </c>
      <c r="E16" s="2">
        <v>6061</v>
      </c>
      <c r="F16" s="67">
        <f>E16*10/100</f>
        <v>606.1</v>
      </c>
      <c r="G16" s="2">
        <f>E16-F16</f>
        <v>5454.9</v>
      </c>
      <c r="H16" s="3">
        <v>0.1</v>
      </c>
      <c r="I16" s="2">
        <f>G16*H16</f>
        <v>545.49</v>
      </c>
      <c r="J16" s="2"/>
      <c r="K16" s="2">
        <f>G16+I16+J16</f>
        <v>6000.3899999999994</v>
      </c>
    </row>
    <row r="17" spans="1:11" ht="13.5">
      <c r="A17" s="8">
        <v>2</v>
      </c>
      <c r="B17" s="30" t="s">
        <v>12</v>
      </c>
      <c r="C17" s="8">
        <v>1</v>
      </c>
      <c r="D17" s="8">
        <v>8</v>
      </c>
      <c r="E17" s="2">
        <v>4379</v>
      </c>
      <c r="F17" s="67"/>
      <c r="G17" s="2">
        <f t="shared" ref="G17:G22" si="0">E17-F17</f>
        <v>4379</v>
      </c>
      <c r="H17" s="3"/>
      <c r="I17" s="2">
        <f t="shared" ref="I17:I22" si="1">G17*H17</f>
        <v>0</v>
      </c>
      <c r="J17" s="2">
        <v>1621</v>
      </c>
      <c r="K17" s="2">
        <f t="shared" ref="K17:K22" si="2">J17+I17+G17</f>
        <v>6000</v>
      </c>
    </row>
    <row r="18" spans="1:11" ht="13.5">
      <c r="A18" s="8">
        <v>3</v>
      </c>
      <c r="B18" s="30" t="s">
        <v>6</v>
      </c>
      <c r="C18" s="8">
        <v>1</v>
      </c>
      <c r="D18" s="8">
        <v>1</v>
      </c>
      <c r="E18" s="2">
        <v>2670</v>
      </c>
      <c r="F18" s="67"/>
      <c r="G18" s="2">
        <f t="shared" si="0"/>
        <v>2670</v>
      </c>
      <c r="H18" s="2"/>
      <c r="I18" s="2">
        <f t="shared" si="1"/>
        <v>0</v>
      </c>
      <c r="J18" s="2">
        <v>3330</v>
      </c>
      <c r="K18" s="2">
        <f t="shared" si="2"/>
        <v>6000</v>
      </c>
    </row>
    <row r="19" spans="1:11" ht="40.5">
      <c r="A19" s="8">
        <v>4</v>
      </c>
      <c r="B19" s="29" t="s">
        <v>22</v>
      </c>
      <c r="C19" s="8">
        <v>1</v>
      </c>
      <c r="D19" s="8" t="s">
        <v>19</v>
      </c>
      <c r="E19" s="2">
        <v>5660</v>
      </c>
      <c r="F19" s="67">
        <f>E19*10/100</f>
        <v>566</v>
      </c>
      <c r="G19" s="2">
        <f t="shared" si="0"/>
        <v>5094</v>
      </c>
      <c r="H19" s="3">
        <v>0</v>
      </c>
      <c r="I19" s="2">
        <v>0</v>
      </c>
      <c r="J19" s="2">
        <v>906</v>
      </c>
      <c r="K19" s="2">
        <f t="shared" si="2"/>
        <v>6000</v>
      </c>
    </row>
    <row r="20" spans="1:11" ht="13.5">
      <c r="A20" s="8">
        <v>5</v>
      </c>
      <c r="B20" s="30" t="s">
        <v>12</v>
      </c>
      <c r="C20" s="8">
        <v>1</v>
      </c>
      <c r="D20" s="8">
        <v>8</v>
      </c>
      <c r="E20" s="2">
        <v>4379</v>
      </c>
      <c r="F20" s="68"/>
      <c r="G20" s="2">
        <f t="shared" si="0"/>
        <v>4379</v>
      </c>
      <c r="H20" s="3">
        <v>0.2</v>
      </c>
      <c r="I20" s="2">
        <f t="shared" si="1"/>
        <v>875.80000000000007</v>
      </c>
      <c r="J20" s="2">
        <v>745.2</v>
      </c>
      <c r="K20" s="2">
        <f t="shared" si="2"/>
        <v>6000</v>
      </c>
    </row>
    <row r="21" spans="1:11" ht="40.5">
      <c r="A21" s="8">
        <v>6</v>
      </c>
      <c r="B21" s="29" t="s">
        <v>20</v>
      </c>
      <c r="C21" s="8">
        <v>1</v>
      </c>
      <c r="D21" s="8">
        <v>7</v>
      </c>
      <c r="E21" s="2">
        <v>4112</v>
      </c>
      <c r="F21" s="68"/>
      <c r="G21" s="2">
        <f t="shared" si="0"/>
        <v>4112</v>
      </c>
      <c r="H21" s="2"/>
      <c r="I21" s="2">
        <f t="shared" si="1"/>
        <v>0</v>
      </c>
      <c r="J21" s="2">
        <v>1888</v>
      </c>
      <c r="K21" s="2">
        <f t="shared" si="2"/>
        <v>6000</v>
      </c>
    </row>
    <row r="22" spans="1:11" ht="13.5">
      <c r="A22" s="8">
        <v>7</v>
      </c>
      <c r="B22" s="30" t="s">
        <v>6</v>
      </c>
      <c r="C22" s="8">
        <v>1</v>
      </c>
      <c r="D22" s="8">
        <v>1</v>
      </c>
      <c r="E22" s="2">
        <v>2670</v>
      </c>
      <c r="F22" s="68"/>
      <c r="G22" s="2">
        <f t="shared" si="0"/>
        <v>2670</v>
      </c>
      <c r="H22" s="2"/>
      <c r="I22" s="2">
        <f t="shared" si="1"/>
        <v>0</v>
      </c>
      <c r="J22" s="2">
        <v>3330</v>
      </c>
      <c r="K22" s="2">
        <f t="shared" si="2"/>
        <v>6000</v>
      </c>
    </row>
    <row r="23" spans="1:11" ht="15">
      <c r="A23" s="31"/>
      <c r="B23" s="32" t="s">
        <v>9</v>
      </c>
      <c r="C23" s="34">
        <f t="shared" ref="C23" si="3">SUM(C16:C22)</f>
        <v>7</v>
      </c>
      <c r="D23" s="20"/>
      <c r="E23" s="20">
        <f>SUM(E16:E22)</f>
        <v>29931</v>
      </c>
      <c r="F23" s="69">
        <f>SUM(F16:F22)</f>
        <v>1172.0999999999999</v>
      </c>
      <c r="G23" s="20">
        <f>SUM(G16:G22)</f>
        <v>28758.9</v>
      </c>
      <c r="H23" s="20"/>
      <c r="I23" s="20">
        <f>SUM(I16:I22)</f>
        <v>1421.29</v>
      </c>
      <c r="J23" s="20">
        <f>SUM(J16:J22)</f>
        <v>11820.2</v>
      </c>
      <c r="K23" s="20">
        <f>SUM(K16:K22)</f>
        <v>42000.39</v>
      </c>
    </row>
    <row r="24" spans="1:11" ht="15">
      <c r="A24" s="14"/>
      <c r="B24" s="15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">
      <c r="A25" s="14"/>
      <c r="B25" s="17"/>
      <c r="C25" s="14"/>
      <c r="D25" s="14"/>
      <c r="E25" s="14"/>
      <c r="F25" s="14"/>
      <c r="G25" s="14"/>
      <c r="H25" s="14"/>
      <c r="I25" s="14"/>
      <c r="J25" s="14"/>
      <c r="K25" s="14"/>
    </row>
    <row r="26" spans="1:11">
      <c r="A26" s="4"/>
      <c r="B26" s="24"/>
      <c r="C26" s="82" t="s">
        <v>45</v>
      </c>
      <c r="D26" s="82"/>
      <c r="E26" s="82"/>
      <c r="F26" s="82"/>
      <c r="G26" s="82"/>
      <c r="H26" s="55"/>
      <c r="I26" s="83" t="s">
        <v>46</v>
      </c>
      <c r="J26" s="83"/>
      <c r="K26" s="26"/>
    </row>
    <row r="27" spans="1:11">
      <c r="A27" s="72"/>
      <c r="B27" s="25" t="s">
        <v>13</v>
      </c>
      <c r="C27" s="82"/>
      <c r="D27" s="82"/>
      <c r="E27" s="84" t="s">
        <v>10</v>
      </c>
      <c r="F27" s="84"/>
      <c r="G27" s="84"/>
      <c r="H27" s="84"/>
      <c r="I27" s="84"/>
      <c r="J27" s="84"/>
      <c r="K27" s="84"/>
    </row>
  </sheetData>
  <mergeCells count="14">
    <mergeCell ref="C27:D27"/>
    <mergeCell ref="E27:K27"/>
    <mergeCell ref="A8:K8"/>
    <mergeCell ref="B10:I10"/>
    <mergeCell ref="B11:I11"/>
    <mergeCell ref="H14:I14"/>
    <mergeCell ref="C26:G26"/>
    <mergeCell ref="I26:J26"/>
    <mergeCell ref="A7:K7"/>
    <mergeCell ref="B1:D1"/>
    <mergeCell ref="I1:K1"/>
    <mergeCell ref="H2:I2"/>
    <mergeCell ref="H4:K4"/>
    <mergeCell ref="H5:K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січень 2021</vt:lpstr>
      <vt:lpstr>липень 2021</vt:lpstr>
      <vt:lpstr>Лист1</vt:lpstr>
      <vt:lpstr>'липень 2021'!Область_печати</vt:lpstr>
      <vt:lpstr>'січень 2021'!Область_печати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Marina</cp:lastModifiedBy>
  <cp:lastPrinted>2021-12-13T13:09:23Z</cp:lastPrinted>
  <dcterms:created xsi:type="dcterms:W3CDTF">2009-12-26T10:09:21Z</dcterms:created>
  <dcterms:modified xsi:type="dcterms:W3CDTF">2021-12-13T13:09:28Z</dcterms:modified>
</cp:coreProperties>
</file>