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7280" windowHeight="10920" firstSheet="4" activeTab="4"/>
  </bookViews>
  <sheets>
    <sheet name="110502 травень 16" sheetId="12" r:id="rId1"/>
    <sheet name="110502 грудень 16" sheetId="26" r:id="rId2"/>
    <sheet name="110502 січень 17" sheetId="27" r:id="rId3"/>
    <sheet name="110502 травень 17" sheetId="28" r:id="rId4"/>
    <sheet name="січень 2022" sheetId="34" r:id="rId5"/>
  </sheets>
  <definedNames>
    <definedName name="_xlnm.Print_Area" localSheetId="1">'110502 грудень 16'!$A$1:$J$57</definedName>
    <definedName name="_xlnm.Print_Area" localSheetId="2">'110502 січень 17'!$A$1:$L$29</definedName>
    <definedName name="_xlnm.Print_Area" localSheetId="0">'110502 травень 16'!$A$1:$J$58</definedName>
    <definedName name="_xlnm.Print_Area" localSheetId="3">'110502 травень 17'!$A$1:$L$28</definedName>
  </definedNames>
  <calcPr calcId="125725"/>
</workbook>
</file>

<file path=xl/calcChain.xml><?xml version="1.0" encoding="utf-8"?>
<calcChain xmlns="http://schemas.openxmlformats.org/spreadsheetml/2006/main">
  <c r="O22" i="34"/>
  <c r="O21"/>
  <c r="H23"/>
  <c r="F23"/>
  <c r="J22"/>
  <c r="L22" s="1"/>
  <c r="J21"/>
  <c r="L21" s="1"/>
  <c r="J23" l="1"/>
  <c r="L23"/>
  <c r="O23"/>
  <c r="M7" s="1"/>
  <c r="G21" i="27" l="1"/>
  <c r="L21" s="1"/>
  <c r="K22" i="28" l="1"/>
  <c r="L21"/>
  <c r="K22" i="27"/>
  <c r="N21"/>
  <c r="M21"/>
  <c r="O21" l="1"/>
  <c r="E22" i="28"/>
  <c r="C22"/>
  <c r="F20"/>
  <c r="F22" s="1"/>
  <c r="E22" i="27"/>
  <c r="C22"/>
  <c r="F20"/>
  <c r="G20" s="1"/>
  <c r="E22" i="26"/>
  <c r="C22"/>
  <c r="G21"/>
  <c r="J21" s="1"/>
  <c r="F20"/>
  <c r="F22" s="1"/>
  <c r="F20" i="12"/>
  <c r="G20" i="26" l="1"/>
  <c r="I20" s="1"/>
  <c r="G20" i="28"/>
  <c r="I20" s="1"/>
  <c r="L20" s="1"/>
  <c r="L22" s="1"/>
  <c r="G22" i="27"/>
  <c r="I20"/>
  <c r="L20" s="1"/>
  <c r="F22"/>
  <c r="I22" i="26"/>
  <c r="J20"/>
  <c r="J22" s="1"/>
  <c r="J7" s="1"/>
  <c r="G22"/>
  <c r="E22" i="12"/>
  <c r="G21"/>
  <c r="J21" s="1"/>
  <c r="G20"/>
  <c r="C22"/>
  <c r="G22" i="28" l="1"/>
  <c r="I22"/>
  <c r="N20" i="27"/>
  <c r="N22" s="1"/>
  <c r="M20"/>
  <c r="M22" s="1"/>
  <c r="L7" i="28"/>
  <c r="L22" i="27"/>
  <c r="I22"/>
  <c r="F22" i="12"/>
  <c r="I20"/>
  <c r="G22"/>
  <c r="O20" i="27" l="1"/>
  <c r="O22" s="1"/>
  <c r="L7"/>
  <c r="J20" i="12"/>
  <c r="J22" s="1"/>
  <c r="J7" s="1"/>
  <c r="I22"/>
</calcChain>
</file>

<file path=xl/sharedStrings.xml><?xml version="1.0" encoding="utf-8"?>
<sst xmlns="http://schemas.openxmlformats.org/spreadsheetml/2006/main" count="180" uniqueCount="70">
  <si>
    <t xml:space="preserve">                           Затверджую</t>
  </si>
  <si>
    <t>Посада</t>
  </si>
  <si>
    <t>Кількість</t>
  </si>
  <si>
    <t>Оклад</t>
  </si>
  <si>
    <t>Сільський голова</t>
  </si>
  <si>
    <t>Техпрацівник</t>
  </si>
  <si>
    <t>Завідуюча</t>
  </si>
  <si>
    <t>№ з/п</t>
  </si>
  <si>
    <t>Разом:</t>
  </si>
  <si>
    <t xml:space="preserve">                         штат в кількості 1,5 одиниць</t>
  </si>
  <si>
    <t>ЗАТВЕРДЖЕНО</t>
  </si>
  <si>
    <t>Наказ Міністерства</t>
  </si>
  <si>
    <t>фінансів України</t>
  </si>
  <si>
    <t>від 28.01.2002 № 57</t>
  </si>
  <si>
    <r>
      <t xml:space="preserve">     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                                      (число, місяць, рік)</t>
    </r>
  </si>
  <si>
    <t>_______________________Г.Д. Андрєєв</t>
  </si>
  <si>
    <t>тариф.розр</t>
  </si>
  <si>
    <t>11(-10%)</t>
  </si>
  <si>
    <t>вислуга</t>
  </si>
  <si>
    <t>зарплата</t>
  </si>
  <si>
    <t xml:space="preserve">  </t>
  </si>
  <si>
    <t>М.П.</t>
  </si>
  <si>
    <t>(підпис)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</si>
  <si>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</si>
  <si>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 Народному меморіально - художньому музею Ф.П.Решетникова</t>
  </si>
  <si>
    <t>на м-ць</t>
  </si>
  <si>
    <t>Начальник фінансово-економічного відділу</t>
  </si>
  <si>
    <t>Економіст фінансово-економічного відділу</t>
  </si>
  <si>
    <t xml:space="preserve">                                                     (ініціали та прізвище)</t>
  </si>
  <si>
    <t>Типовий штатний розпис на травень 2016 року</t>
  </si>
  <si>
    <t xml:space="preserve">З місячним фондом  оплати: </t>
  </si>
  <si>
    <t>ПОГОДЖЕНО</t>
  </si>
  <si>
    <t>М.А. Пірожик</t>
  </si>
  <si>
    <t xml:space="preserve">                                                                       __________________________     Дробна Л.Ю.                                                              </t>
  </si>
  <si>
    <t>Типовий штатний розпис на грудень 2016 року</t>
  </si>
  <si>
    <t>01 грудня 2016 рік</t>
  </si>
  <si>
    <t>(число, місяць, рік)</t>
  </si>
  <si>
    <t>01 травня 2016 рік</t>
  </si>
  <si>
    <t>Типовий штатний розпис на січень 2017 року</t>
  </si>
  <si>
    <t>Типовий штатний розпис на травень 2017 року</t>
  </si>
  <si>
    <t>01 травня 2017 рік</t>
  </si>
  <si>
    <t>Всього</t>
  </si>
  <si>
    <t>мат.доп</t>
  </si>
  <si>
    <t>соц.доп</t>
  </si>
  <si>
    <t>доплата</t>
  </si>
  <si>
    <t>Всього на місяць</t>
  </si>
  <si>
    <t>доплата до рівня мінімальної</t>
  </si>
  <si>
    <t>28 квітня 2017 рік</t>
  </si>
  <si>
    <t>Вислуга</t>
  </si>
  <si>
    <t>Надбавка</t>
  </si>
  <si>
    <t>Премія</t>
  </si>
  <si>
    <t>грн.</t>
  </si>
  <si>
    <t xml:space="preserve">                                                         З місячним фондом  оплати: </t>
  </si>
  <si>
    <t xml:space="preserve">                                                                                           ЗАТВЕРДЖЕНО</t>
  </si>
  <si>
    <t xml:space="preserve">                                                                                        Наказ Міністерства</t>
  </si>
  <si>
    <t xml:space="preserve">                                                                                  фінансів України</t>
  </si>
  <si>
    <t xml:space="preserve">                                                                                    від 28.01.2002 № 57</t>
  </si>
  <si>
    <t xml:space="preserve">                                                                              Затверджую</t>
  </si>
  <si>
    <t xml:space="preserve">                                                                                                                                          Сільський голова ______________________Григорій АНДРЄЄВ</t>
  </si>
  <si>
    <t>Ранг</t>
  </si>
  <si>
    <t>кл-ть</t>
  </si>
  <si>
    <t>Доплата до МЗП</t>
  </si>
  <si>
    <t>Юлія ПОПОВА</t>
  </si>
  <si>
    <t>Начальник відділу</t>
  </si>
  <si>
    <t xml:space="preserve">Головний спеціаліст </t>
  </si>
  <si>
    <t xml:space="preserve">                                                                      штат у кількості 2 одиниці</t>
  </si>
  <si>
    <t xml:space="preserve"> по Відділу містобудування, архітектури та благоустрою Сурсько-Литовської сільської ради</t>
  </si>
  <si>
    <t>Гондюл А.П.</t>
  </si>
  <si>
    <t>Литовченко І.Г.</t>
  </si>
  <si>
    <t>Типовий штатний розпис з 01.01.2022 року</t>
  </si>
</sst>
</file>

<file path=xl/styles.xml><?xml version="1.0" encoding="utf-8"?>
<styleSheet xmlns="http://schemas.openxmlformats.org/spreadsheetml/2006/main">
  <numFmts count="1">
    <numFmt numFmtId="164" formatCode="0.0%"/>
  </numFmts>
  <fonts count="18">
    <font>
      <sz val="10"/>
      <name val="Arial Cyr"/>
      <charset val="204"/>
    </font>
    <font>
      <sz val="10"/>
      <name val="Book Antiqua"/>
      <family val="1"/>
      <charset val="204"/>
    </font>
    <font>
      <sz val="9"/>
      <name val="Book Antiqua"/>
      <family val="1"/>
      <charset val="204"/>
    </font>
    <font>
      <sz val="8"/>
      <name val="Arial Cyr"/>
      <charset val="204"/>
    </font>
    <font>
      <b/>
      <sz val="10"/>
      <name val="Book Antiqua"/>
      <family val="1"/>
      <charset val="204"/>
    </font>
    <font>
      <b/>
      <sz val="9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Book Antiqua"/>
      <family val="1"/>
      <charset val="204"/>
    </font>
    <font>
      <u/>
      <sz val="8"/>
      <name val="Times New Roman"/>
      <family val="1"/>
      <charset val="204"/>
    </font>
    <font>
      <b/>
      <sz val="10"/>
      <color indexed="10"/>
      <name val="Book Antiqua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u/>
      <sz val="8"/>
      <name val="Book Antiqua"/>
      <family val="1"/>
      <charset val="204"/>
    </font>
    <font>
      <sz val="10"/>
      <name val="Arial Cyr"/>
      <charset val="204"/>
    </font>
    <font>
      <b/>
      <sz val="15"/>
      <name val="Book Antiqua"/>
      <family val="1"/>
      <charset val="204"/>
    </font>
    <font>
      <b/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53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0" xfId="0" applyFont="1"/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Alignment="1">
      <alignment vertical="justify"/>
    </xf>
    <xf numFmtId="2" fontId="0" fillId="0" borderId="0" xfId="0" applyNumberForma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justify"/>
    </xf>
    <xf numFmtId="2" fontId="4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 vertical="justify"/>
    </xf>
    <xf numFmtId="0" fontId="10" fillId="0" borderId="0" xfId="0" applyFont="1" applyAlignment="1">
      <alignment horizontal="right" vertical="justify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5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justify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right" vertical="justify"/>
    </xf>
    <xf numFmtId="0" fontId="10" fillId="0" borderId="0" xfId="0" applyFont="1" applyAlignment="1">
      <alignment horizontal="right" vertical="justify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justify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9" fontId="2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justify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right" vertical="justify"/>
    </xf>
    <xf numFmtId="0" fontId="8" fillId="0" borderId="0" xfId="0" applyFont="1" applyAlignment="1">
      <alignment horizontal="left" vertical="justify"/>
    </xf>
    <xf numFmtId="0" fontId="7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justify"/>
    </xf>
    <xf numFmtId="2" fontId="5" fillId="0" borderId="0" xfId="0" applyNumberFormat="1" applyFont="1" applyAlignment="1">
      <alignment vertical="center" wrapText="1"/>
    </xf>
    <xf numFmtId="0" fontId="13" fillId="0" borderId="0" xfId="0" applyFont="1" applyAlignment="1"/>
    <xf numFmtId="0" fontId="13" fillId="0" borderId="0" xfId="0" applyFont="1"/>
    <xf numFmtId="0" fontId="12" fillId="0" borderId="0" xfId="0" applyFont="1" applyAlignment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justify"/>
    </xf>
    <xf numFmtId="0" fontId="5" fillId="0" borderId="0" xfId="0" applyNumberFormat="1" applyFont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0" fillId="0" borderId="1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9" fontId="1" fillId="0" borderId="2" xfId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4" fillId="0" borderId="0" xfId="0" applyFont="1" applyAlignment="1"/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justify"/>
    </xf>
    <xf numFmtId="0" fontId="2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justify"/>
    </xf>
    <xf numFmtId="0" fontId="9" fillId="0" borderId="0" xfId="0" applyFont="1" applyAlignment="1">
      <alignment horizontal="right" vertical="justify"/>
    </xf>
    <xf numFmtId="2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justify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justify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0" fillId="0" borderId="0" xfId="0" applyAlignment="1"/>
    <xf numFmtId="0" fontId="9" fillId="0" borderId="0" xfId="0" applyFont="1" applyAlignment="1">
      <alignment horizontal="right" vertical="justify"/>
    </xf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right" vertical="justify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view="pageBreakPreview" zoomScaleSheetLayoutView="100" workbookViewId="0">
      <selection activeCell="F16" sqref="F16"/>
    </sheetView>
  </sheetViews>
  <sheetFormatPr defaultRowHeight="12.75"/>
  <cols>
    <col min="1" max="1" width="5.28515625" customWidth="1"/>
    <col min="2" max="2" width="13.140625" customWidth="1"/>
    <col min="3" max="3" width="8.28515625" customWidth="1"/>
    <col min="4" max="4" width="10.28515625" customWidth="1"/>
    <col min="10" max="10" width="9.85546875" customWidth="1"/>
    <col min="11" max="11" width="1.140625" hidden="1" customWidth="1"/>
  </cols>
  <sheetData>
    <row r="1" spans="1:11" ht="13.5">
      <c r="A1" s="121" t="s">
        <v>31</v>
      </c>
      <c r="B1" s="121"/>
      <c r="E1" s="30"/>
      <c r="F1" s="30"/>
      <c r="G1" s="30"/>
      <c r="I1" s="41" t="s">
        <v>10</v>
      </c>
      <c r="J1" s="41"/>
      <c r="K1" s="30"/>
    </row>
    <row r="2" spans="1:11" ht="14.25" customHeight="1">
      <c r="A2" s="72" t="s">
        <v>26</v>
      </c>
      <c r="B2" s="70"/>
      <c r="C2" s="71"/>
      <c r="E2" s="30"/>
      <c r="F2" s="30"/>
      <c r="G2" s="30"/>
      <c r="I2" s="41" t="s">
        <v>11</v>
      </c>
      <c r="J2" s="41"/>
      <c r="K2" s="30"/>
    </row>
    <row r="3" spans="1:11" ht="13.5">
      <c r="B3" s="122"/>
      <c r="C3" s="122"/>
      <c r="D3" s="121" t="s">
        <v>32</v>
      </c>
      <c r="E3" s="121"/>
      <c r="F3" s="30"/>
      <c r="G3" s="30"/>
      <c r="I3" s="41" t="s">
        <v>12</v>
      </c>
      <c r="J3" s="41"/>
      <c r="K3" s="30"/>
    </row>
    <row r="4" spans="1:11" ht="13.5">
      <c r="E4" s="30"/>
      <c r="F4" s="30"/>
      <c r="G4" s="30"/>
      <c r="I4" s="41" t="s">
        <v>13</v>
      </c>
      <c r="J4" s="41"/>
      <c r="K4" s="30"/>
    </row>
    <row r="5" spans="1:11" ht="14.25">
      <c r="C5" s="2"/>
      <c r="D5" s="1"/>
      <c r="E5" s="13"/>
      <c r="F5" s="13"/>
      <c r="G5" s="13"/>
      <c r="H5" s="124" t="s">
        <v>0</v>
      </c>
      <c r="I5" s="124"/>
      <c r="J5" s="124"/>
      <c r="K5" s="13"/>
    </row>
    <row r="6" spans="1:11" ht="13.5">
      <c r="C6" s="2"/>
      <c r="D6" s="1"/>
      <c r="E6" s="33"/>
      <c r="F6" s="33"/>
      <c r="G6" s="130" t="s">
        <v>9</v>
      </c>
      <c r="H6" s="130"/>
      <c r="I6" s="130"/>
      <c r="J6" s="130"/>
      <c r="K6" s="33"/>
    </row>
    <row r="7" spans="1:11" ht="13.5" customHeight="1">
      <c r="B7" s="38"/>
      <c r="D7" s="131" t="s">
        <v>30</v>
      </c>
      <c r="E7" s="131"/>
      <c r="F7" s="131"/>
      <c r="G7" s="131"/>
      <c r="H7" s="131"/>
      <c r="I7" s="131"/>
      <c r="J7" s="69">
        <f>J22</f>
        <v>3068.66</v>
      </c>
      <c r="K7" s="32"/>
    </row>
    <row r="8" spans="1:11" ht="14.25">
      <c r="C8" s="2"/>
      <c r="D8" s="1"/>
      <c r="E8" s="31"/>
      <c r="F8" s="31"/>
      <c r="G8" s="31"/>
      <c r="H8" s="45"/>
      <c r="I8" s="31"/>
      <c r="J8" s="31"/>
      <c r="K8" s="31"/>
    </row>
    <row r="9" spans="1:11" ht="14.25">
      <c r="C9" s="2"/>
      <c r="D9" s="1"/>
      <c r="E9" s="13"/>
      <c r="F9" s="13"/>
      <c r="G9" s="128" t="s">
        <v>4</v>
      </c>
      <c r="H9" s="128"/>
      <c r="I9" s="128"/>
      <c r="J9" s="128"/>
      <c r="K9" s="13"/>
    </row>
    <row r="10" spans="1:11">
      <c r="D10" s="29"/>
      <c r="E10" s="29"/>
      <c r="G10" s="127" t="s">
        <v>15</v>
      </c>
      <c r="H10" s="127"/>
      <c r="I10" s="127"/>
      <c r="J10" s="127"/>
      <c r="K10" s="29"/>
    </row>
    <row r="11" spans="1:11" ht="12.75" customHeight="1">
      <c r="C11" s="27" t="s">
        <v>23</v>
      </c>
      <c r="D11" s="27"/>
      <c r="E11" s="27"/>
      <c r="F11" s="27"/>
      <c r="G11" s="27"/>
      <c r="H11" s="39"/>
      <c r="I11" s="132" t="s">
        <v>37</v>
      </c>
      <c r="J11" s="133"/>
      <c r="K11" s="27"/>
    </row>
    <row r="12" spans="1:11" ht="12.75" customHeight="1">
      <c r="C12" s="28" t="s">
        <v>20</v>
      </c>
      <c r="D12" s="28"/>
      <c r="E12" s="28"/>
      <c r="F12" s="28"/>
      <c r="G12" s="28"/>
      <c r="H12" s="40"/>
      <c r="I12" s="133" t="s">
        <v>36</v>
      </c>
      <c r="J12" s="133"/>
      <c r="K12" s="28"/>
    </row>
    <row r="13" spans="1:11" ht="12.75" customHeight="1">
      <c r="C13" s="27" t="s">
        <v>14</v>
      </c>
      <c r="D13" s="27"/>
      <c r="E13" s="27"/>
      <c r="F13" s="27"/>
      <c r="G13" s="27"/>
      <c r="H13" s="39"/>
      <c r="I13" s="27"/>
      <c r="J13" s="27"/>
      <c r="K13" s="27"/>
    </row>
    <row r="14" spans="1:11" ht="16.5" customHeight="1">
      <c r="B14" s="125" t="s">
        <v>29</v>
      </c>
      <c r="C14" s="125"/>
      <c r="D14" s="125"/>
      <c r="E14" s="125"/>
      <c r="F14" s="125"/>
      <c r="G14" s="125"/>
      <c r="H14" s="125"/>
      <c r="I14" s="125"/>
      <c r="J14" s="35"/>
      <c r="K14" s="35"/>
    </row>
    <row r="15" spans="1:11" ht="16.5">
      <c r="A15" s="129" t="s">
        <v>24</v>
      </c>
      <c r="B15" s="129"/>
      <c r="C15" s="129"/>
      <c r="D15" s="129"/>
      <c r="E15" s="129"/>
      <c r="F15" s="129"/>
      <c r="G15" s="129"/>
      <c r="H15" s="129"/>
      <c r="I15" s="129"/>
      <c r="J15" s="129"/>
      <c r="K15" s="34"/>
    </row>
    <row r="16" spans="1:11" ht="13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6" ht="14.25" thickBo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6" ht="27.75" thickBot="1">
      <c r="A18" s="46" t="s">
        <v>7</v>
      </c>
      <c r="B18" s="22" t="s">
        <v>1</v>
      </c>
      <c r="C18" s="22" t="s">
        <v>2</v>
      </c>
      <c r="D18" s="22" t="s">
        <v>16</v>
      </c>
      <c r="E18" s="22" t="s">
        <v>3</v>
      </c>
      <c r="F18" s="50">
        <v>-0.1</v>
      </c>
      <c r="G18" s="22" t="s">
        <v>19</v>
      </c>
      <c r="H18" s="126" t="s">
        <v>18</v>
      </c>
      <c r="I18" s="126"/>
      <c r="J18" s="22" t="s">
        <v>25</v>
      </c>
      <c r="K18" s="23"/>
    </row>
    <row r="19" spans="1:16" ht="15" thickTop="1" thickBot="1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1"/>
    </row>
    <row r="20" spans="1:16" ht="15.75" thickTop="1">
      <c r="A20" s="10">
        <v>1</v>
      </c>
      <c r="B20" s="47" t="s">
        <v>6</v>
      </c>
      <c r="C20" s="10">
        <v>1</v>
      </c>
      <c r="D20" s="10" t="s">
        <v>17</v>
      </c>
      <c r="E20" s="4">
        <v>2334</v>
      </c>
      <c r="F20" s="51">
        <f>E20*10/100</f>
        <v>233.4</v>
      </c>
      <c r="G20" s="4">
        <f>E20-F20</f>
        <v>2100.6</v>
      </c>
      <c r="H20" s="6">
        <v>0.1</v>
      </c>
      <c r="I20" s="4">
        <f>G20*10%</f>
        <v>210.06</v>
      </c>
      <c r="J20" s="4">
        <f>I20+G20</f>
        <v>2310.66</v>
      </c>
      <c r="K20" s="3"/>
    </row>
    <row r="21" spans="1:16" ht="13.5">
      <c r="A21" s="10">
        <v>2</v>
      </c>
      <c r="B21" s="47" t="s">
        <v>5</v>
      </c>
      <c r="C21" s="10">
        <v>0.5</v>
      </c>
      <c r="D21" s="10">
        <v>1</v>
      </c>
      <c r="E21" s="4">
        <v>1516</v>
      </c>
      <c r="F21" s="4">
        <v>0</v>
      </c>
      <c r="G21" s="4">
        <f>E21*C21</f>
        <v>758</v>
      </c>
      <c r="H21" s="4">
        <v>0</v>
      </c>
      <c r="I21" s="4">
        <v>0</v>
      </c>
      <c r="J21" s="4">
        <f>I21+G21</f>
        <v>758</v>
      </c>
      <c r="K21" s="5"/>
      <c r="M21" s="19"/>
    </row>
    <row r="22" spans="1:16" ht="15.75" thickBot="1">
      <c r="A22" s="48"/>
      <c r="B22" s="49" t="s">
        <v>8</v>
      </c>
      <c r="C22" s="48">
        <f>C20+C21</f>
        <v>1.5</v>
      </c>
      <c r="D22" s="48"/>
      <c r="E22" s="25">
        <f>SUM(E20:E21)</f>
        <v>3850</v>
      </c>
      <c r="F22" s="25">
        <f>SUM(F20:F21)</f>
        <v>233.4</v>
      </c>
      <c r="G22" s="25">
        <f>SUM(G20:G21)</f>
        <v>2858.6</v>
      </c>
      <c r="H22" s="25"/>
      <c r="I22" s="25">
        <f>SUM(I20:I21)</f>
        <v>210.06</v>
      </c>
      <c r="J22" s="25">
        <f>SUM(J20:J21)</f>
        <v>3068.66</v>
      </c>
      <c r="K22" s="12"/>
    </row>
    <row r="23" spans="1:16" ht="15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7"/>
    </row>
    <row r="24" spans="1:16" ht="15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7"/>
    </row>
    <row r="25" spans="1:16" ht="27.75" customHeight="1">
      <c r="A25" s="14"/>
      <c r="B25" s="123" t="s">
        <v>27</v>
      </c>
      <c r="C25" s="123"/>
      <c r="D25" s="123"/>
      <c r="E25" s="14"/>
      <c r="F25" s="14"/>
      <c r="G25" s="14"/>
      <c r="H25" s="14"/>
      <c r="I25" s="14"/>
      <c r="J25" s="14"/>
      <c r="K25" s="7"/>
    </row>
    <row r="26" spans="1:16" ht="16.5" customHeight="1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7"/>
    </row>
    <row r="27" spans="1:16" ht="12.75" customHeight="1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14"/>
      <c r="K27" s="7"/>
    </row>
    <row r="28" spans="1:16" ht="15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14"/>
      <c r="K28" s="7"/>
    </row>
    <row r="29" spans="1:16" ht="15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7"/>
    </row>
    <row r="30" spans="1:16" ht="12" customHeight="1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7"/>
    </row>
    <row r="31" spans="1:16" ht="14.25" customHeight="1">
      <c r="A31" s="21"/>
      <c r="B31" s="21"/>
      <c r="C31" s="37"/>
      <c r="D31" s="37"/>
      <c r="E31" s="37"/>
      <c r="F31" s="20"/>
      <c r="G31" s="20"/>
      <c r="H31" s="43"/>
      <c r="I31" s="20"/>
      <c r="J31" s="20"/>
      <c r="K31" s="20"/>
      <c r="L31" s="20"/>
      <c r="M31" s="20"/>
      <c r="N31" s="20"/>
      <c r="O31" s="20"/>
      <c r="P31" s="20"/>
    </row>
    <row r="32" spans="1:16" ht="10.5" customHeight="1">
      <c r="A32" s="21"/>
      <c r="B32" s="21"/>
      <c r="C32" s="37"/>
      <c r="D32" s="37"/>
      <c r="E32" s="37"/>
      <c r="F32" s="24"/>
      <c r="G32" s="24"/>
      <c r="H32" s="42"/>
      <c r="I32" s="24"/>
      <c r="J32" s="24"/>
      <c r="K32" s="24"/>
      <c r="L32" s="24"/>
      <c r="M32" s="24"/>
      <c r="N32" s="24"/>
      <c r="O32" s="24"/>
      <c r="P32" s="18"/>
    </row>
    <row r="33" spans="1:11" ht="12" customHeight="1">
      <c r="A33" s="8"/>
      <c r="B33" s="8"/>
      <c r="C33" s="8"/>
      <c r="D33" s="8"/>
      <c r="E33" s="9"/>
      <c r="F33" s="9"/>
      <c r="G33" s="9"/>
      <c r="H33" s="9"/>
      <c r="I33" s="9"/>
      <c r="J33" s="9"/>
      <c r="K33" s="9"/>
    </row>
    <row r="34" spans="1:11" ht="13.5">
      <c r="A34" s="8"/>
      <c r="B34" s="8"/>
      <c r="C34" s="8"/>
      <c r="D34" s="8"/>
      <c r="E34" s="9"/>
      <c r="F34" s="9"/>
      <c r="G34" s="9"/>
      <c r="H34" s="9"/>
      <c r="I34" s="9"/>
      <c r="J34" s="9"/>
      <c r="K34" s="9"/>
    </row>
    <row r="35" spans="1:11" ht="13.5">
      <c r="A35" s="8"/>
      <c r="B35" s="8"/>
      <c r="C35" s="8"/>
      <c r="D35" s="8"/>
      <c r="E35" s="8"/>
      <c r="F35" s="8"/>
      <c r="G35" s="8"/>
      <c r="H35" s="44"/>
      <c r="I35" s="8"/>
      <c r="J35" s="8"/>
      <c r="K35" s="8"/>
    </row>
    <row r="36" spans="1:11" ht="13.5">
      <c r="A36" s="8"/>
      <c r="B36" s="8"/>
      <c r="C36" s="8"/>
      <c r="D36" s="8"/>
      <c r="E36" s="8"/>
      <c r="F36" s="8"/>
      <c r="G36" s="8"/>
      <c r="H36" s="44"/>
      <c r="I36" s="8"/>
      <c r="J36" s="8"/>
      <c r="K36" s="8"/>
    </row>
  </sheetData>
  <mergeCells count="14">
    <mergeCell ref="A1:B1"/>
    <mergeCell ref="D3:E3"/>
    <mergeCell ref="B3:C3"/>
    <mergeCell ref="B25:D25"/>
    <mergeCell ref="H5:J5"/>
    <mergeCell ref="B14:I14"/>
    <mergeCell ref="H18:I18"/>
    <mergeCell ref="G10:J10"/>
    <mergeCell ref="G9:J9"/>
    <mergeCell ref="A15:J15"/>
    <mergeCell ref="G6:J6"/>
    <mergeCell ref="D7:I7"/>
    <mergeCell ref="I11:J11"/>
    <mergeCell ref="I12:J12"/>
  </mergeCells>
  <phoneticPr fontId="3" type="noConversion"/>
  <pageMargins left="0.75" right="0.75" top="1" bottom="1" header="0.5" footer="0.5"/>
  <pageSetup paperSize="9" scale="89" orientation="portrait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view="pageBreakPreview" zoomScaleSheetLayoutView="100" workbookViewId="0">
      <selection activeCell="G23" sqref="G23"/>
    </sheetView>
  </sheetViews>
  <sheetFormatPr defaultRowHeight="12.75"/>
  <cols>
    <col min="1" max="1" width="5.28515625" customWidth="1"/>
    <col min="2" max="2" width="13.140625" customWidth="1"/>
    <col min="3" max="3" width="8.28515625" customWidth="1"/>
    <col min="4" max="4" width="10.28515625" customWidth="1"/>
    <col min="10" max="10" width="9.85546875" customWidth="1"/>
    <col min="11" max="11" width="1.140625" hidden="1" customWidth="1"/>
  </cols>
  <sheetData>
    <row r="1" spans="1:11" ht="13.5">
      <c r="A1" s="121" t="s">
        <v>31</v>
      </c>
      <c r="B1" s="121"/>
      <c r="E1" s="56"/>
      <c r="F1" s="56"/>
      <c r="G1" s="56"/>
      <c r="I1" s="56" t="s">
        <v>10</v>
      </c>
      <c r="J1" s="56"/>
      <c r="K1" s="56"/>
    </row>
    <row r="2" spans="1:11" ht="14.25" customHeight="1">
      <c r="A2" s="72" t="s">
        <v>26</v>
      </c>
      <c r="B2" s="70"/>
      <c r="C2" s="71"/>
      <c r="E2" s="56"/>
      <c r="F2" s="56"/>
      <c r="G2" s="56"/>
      <c r="I2" s="56" t="s">
        <v>11</v>
      </c>
      <c r="J2" s="56"/>
      <c r="K2" s="56"/>
    </row>
    <row r="3" spans="1:11" ht="13.5">
      <c r="B3" s="122"/>
      <c r="C3" s="122"/>
      <c r="D3" s="121" t="s">
        <v>32</v>
      </c>
      <c r="E3" s="121"/>
      <c r="F3" s="56"/>
      <c r="G3" s="56"/>
      <c r="I3" s="56" t="s">
        <v>12</v>
      </c>
      <c r="J3" s="56"/>
      <c r="K3" s="56"/>
    </row>
    <row r="4" spans="1:11" ht="13.5">
      <c r="E4" s="56"/>
      <c r="F4" s="56"/>
      <c r="G4" s="56"/>
      <c r="I4" s="56" t="s">
        <v>13</v>
      </c>
      <c r="J4" s="56"/>
      <c r="K4" s="56"/>
    </row>
    <row r="5" spans="1:11" ht="14.25">
      <c r="C5" s="2"/>
      <c r="D5" s="53"/>
      <c r="E5" s="66"/>
      <c r="F5" s="66"/>
      <c r="G5" s="66"/>
      <c r="H5" s="124" t="s">
        <v>0</v>
      </c>
      <c r="I5" s="124"/>
      <c r="J5" s="124"/>
      <c r="K5" s="66"/>
    </row>
    <row r="6" spans="1:11" ht="13.5">
      <c r="C6" s="2"/>
      <c r="D6" s="53"/>
      <c r="E6" s="62"/>
      <c r="F6" s="62"/>
      <c r="G6" s="130" t="s">
        <v>9</v>
      </c>
      <c r="H6" s="130"/>
      <c r="I6" s="130"/>
      <c r="J6" s="130"/>
      <c r="K6" s="62"/>
    </row>
    <row r="7" spans="1:11" ht="13.5" customHeight="1">
      <c r="B7" s="38"/>
      <c r="D7" s="131" t="s">
        <v>30</v>
      </c>
      <c r="E7" s="131"/>
      <c r="F7" s="131"/>
      <c r="G7" s="131"/>
      <c r="H7" s="131"/>
      <c r="I7" s="131"/>
      <c r="J7" s="69">
        <f>J22</f>
        <v>3403.7</v>
      </c>
      <c r="K7" s="64"/>
    </row>
    <row r="8" spans="1:11" ht="14.25">
      <c r="C8" s="2"/>
      <c r="D8" s="53"/>
      <c r="E8" s="65"/>
      <c r="F8" s="65"/>
      <c r="G8" s="65"/>
      <c r="H8" s="65"/>
      <c r="I8" s="65"/>
      <c r="J8" s="65"/>
      <c r="K8" s="65"/>
    </row>
    <row r="9" spans="1:11" ht="14.25">
      <c r="C9" s="2"/>
      <c r="D9" s="53"/>
      <c r="E9" s="66"/>
      <c r="F9" s="66"/>
      <c r="G9" s="128" t="s">
        <v>4</v>
      </c>
      <c r="H9" s="128"/>
      <c r="I9" s="128"/>
      <c r="J9" s="128"/>
      <c r="K9" s="66"/>
    </row>
    <row r="10" spans="1:11">
      <c r="D10" s="57"/>
      <c r="E10" s="57"/>
      <c r="G10" s="127" t="s">
        <v>15</v>
      </c>
      <c r="H10" s="127"/>
      <c r="I10" s="127"/>
      <c r="J10" s="127"/>
      <c r="K10" s="57"/>
    </row>
    <row r="11" spans="1:11" ht="12.75" customHeight="1">
      <c r="C11" s="55" t="s">
        <v>23</v>
      </c>
      <c r="D11" s="55"/>
      <c r="E11" s="55"/>
      <c r="F11" s="55"/>
      <c r="G11" s="55"/>
      <c r="H11" s="55"/>
      <c r="I11" s="132" t="s">
        <v>35</v>
      </c>
      <c r="J11" s="133"/>
      <c r="K11" s="55"/>
    </row>
    <row r="12" spans="1:11" ht="12.75" customHeight="1">
      <c r="C12" s="58" t="s">
        <v>20</v>
      </c>
      <c r="D12" s="58"/>
      <c r="E12" s="58"/>
      <c r="F12" s="58"/>
      <c r="G12" s="58"/>
      <c r="H12" s="58"/>
      <c r="I12" s="133" t="s">
        <v>36</v>
      </c>
      <c r="J12" s="133"/>
      <c r="K12" s="58"/>
    </row>
    <row r="13" spans="1:11" ht="12.75" customHeight="1">
      <c r="C13" s="55" t="s">
        <v>14</v>
      </c>
      <c r="D13" s="55"/>
      <c r="E13" s="55"/>
      <c r="F13" s="55"/>
      <c r="G13" s="55"/>
      <c r="H13" s="55"/>
      <c r="I13" s="55"/>
      <c r="J13" s="55"/>
      <c r="K13" s="55"/>
    </row>
    <row r="14" spans="1:11" ht="16.5" customHeight="1">
      <c r="B14" s="125" t="s">
        <v>34</v>
      </c>
      <c r="C14" s="125"/>
      <c r="D14" s="125"/>
      <c r="E14" s="125"/>
      <c r="F14" s="125"/>
      <c r="G14" s="125"/>
      <c r="H14" s="125"/>
      <c r="I14" s="125"/>
      <c r="J14" s="68"/>
      <c r="K14" s="68"/>
    </row>
    <row r="15" spans="1:11" ht="16.5">
      <c r="A15" s="129" t="s">
        <v>24</v>
      </c>
      <c r="B15" s="129"/>
      <c r="C15" s="129"/>
      <c r="D15" s="129"/>
      <c r="E15" s="129"/>
      <c r="F15" s="129"/>
      <c r="G15" s="129"/>
      <c r="H15" s="129"/>
      <c r="I15" s="129"/>
      <c r="J15" s="129"/>
      <c r="K15" s="67"/>
    </row>
    <row r="16" spans="1:11" ht="13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6" ht="14.25" thickBo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6" ht="27.75" thickBot="1">
      <c r="A18" s="46" t="s">
        <v>7</v>
      </c>
      <c r="B18" s="61" t="s">
        <v>1</v>
      </c>
      <c r="C18" s="61" t="s">
        <v>2</v>
      </c>
      <c r="D18" s="61" t="s">
        <v>16</v>
      </c>
      <c r="E18" s="61" t="s">
        <v>3</v>
      </c>
      <c r="F18" s="50">
        <v>-0.1</v>
      </c>
      <c r="G18" s="61" t="s">
        <v>19</v>
      </c>
      <c r="H18" s="126" t="s">
        <v>18</v>
      </c>
      <c r="I18" s="126"/>
      <c r="J18" s="61" t="s">
        <v>25</v>
      </c>
      <c r="K18" s="23"/>
    </row>
    <row r="19" spans="1:16" ht="15" thickTop="1" thickBot="1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1"/>
    </row>
    <row r="20" spans="1:16" ht="15.75" thickTop="1">
      <c r="A20" s="10">
        <v>1</v>
      </c>
      <c r="B20" s="47" t="s">
        <v>6</v>
      </c>
      <c r="C20" s="10">
        <v>1</v>
      </c>
      <c r="D20" s="10" t="s">
        <v>17</v>
      </c>
      <c r="E20" s="4">
        <v>2630</v>
      </c>
      <c r="F20" s="51">
        <f>E20*10/100</f>
        <v>263</v>
      </c>
      <c r="G20" s="4">
        <f>E20-F20</f>
        <v>2367</v>
      </c>
      <c r="H20" s="6">
        <v>0.1</v>
      </c>
      <c r="I20" s="4">
        <f>G20*10%</f>
        <v>236.70000000000002</v>
      </c>
      <c r="J20" s="4">
        <f>I20+G20</f>
        <v>2603.6999999999998</v>
      </c>
      <c r="K20" s="3"/>
    </row>
    <row r="21" spans="1:16" ht="13.5">
      <c r="A21" s="10">
        <v>2</v>
      </c>
      <c r="B21" s="47" t="s">
        <v>5</v>
      </c>
      <c r="C21" s="10">
        <v>0.5</v>
      </c>
      <c r="D21" s="10">
        <v>1</v>
      </c>
      <c r="E21" s="4">
        <v>1600</v>
      </c>
      <c r="F21" s="4">
        <v>0</v>
      </c>
      <c r="G21" s="4">
        <f>E21*C21</f>
        <v>800</v>
      </c>
      <c r="H21" s="4">
        <v>0</v>
      </c>
      <c r="I21" s="4">
        <v>0</v>
      </c>
      <c r="J21" s="4">
        <f>I21+G21</f>
        <v>800</v>
      </c>
      <c r="K21" s="5"/>
      <c r="M21" s="19"/>
    </row>
    <row r="22" spans="1:16" ht="15.75" thickBot="1">
      <c r="A22" s="48"/>
      <c r="B22" s="49" t="s">
        <v>8</v>
      </c>
      <c r="C22" s="48">
        <f>C20+C21</f>
        <v>1.5</v>
      </c>
      <c r="D22" s="48"/>
      <c r="E22" s="25">
        <f>SUM(E20:E21)</f>
        <v>4230</v>
      </c>
      <c r="F22" s="25">
        <f>SUM(F20:F21)</f>
        <v>263</v>
      </c>
      <c r="G22" s="25">
        <f>SUM(G20:G21)</f>
        <v>3167</v>
      </c>
      <c r="H22" s="25"/>
      <c r="I22" s="25">
        <f>SUM(I20:I21)</f>
        <v>236.70000000000002</v>
      </c>
      <c r="J22" s="25">
        <f>SUM(J20:J21)</f>
        <v>3403.7</v>
      </c>
      <c r="K22" s="12"/>
    </row>
    <row r="23" spans="1:16" ht="15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7"/>
    </row>
    <row r="24" spans="1:16" ht="15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7"/>
    </row>
    <row r="25" spans="1:16" ht="27.75" customHeight="1">
      <c r="A25" s="14"/>
      <c r="B25" s="123" t="s">
        <v>27</v>
      </c>
      <c r="C25" s="123"/>
      <c r="D25" s="123"/>
      <c r="E25" s="14"/>
      <c r="F25" s="14"/>
      <c r="G25" s="14"/>
      <c r="H25" s="14"/>
      <c r="I25" s="14"/>
      <c r="J25" s="14"/>
      <c r="K25" s="7"/>
    </row>
    <row r="26" spans="1:16" ht="16.5" customHeight="1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7"/>
    </row>
    <row r="27" spans="1:16" ht="12.75" customHeight="1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14"/>
      <c r="K27" s="7"/>
    </row>
    <row r="28" spans="1:16" ht="15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14"/>
      <c r="K28" s="7"/>
    </row>
    <row r="29" spans="1:16" ht="15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7"/>
    </row>
    <row r="30" spans="1:16" ht="12" customHeight="1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7"/>
    </row>
    <row r="31" spans="1:16" ht="14.25" customHeight="1">
      <c r="A31" s="54"/>
      <c r="B31" s="54"/>
      <c r="C31" s="37"/>
      <c r="D31" s="37"/>
      <c r="E31" s="37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6" ht="10.5" customHeight="1">
      <c r="A32" s="54"/>
      <c r="B32" s="54"/>
      <c r="C32" s="37"/>
      <c r="D32" s="37"/>
      <c r="E32" s="37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18"/>
    </row>
    <row r="33" spans="1:11" ht="12" customHeight="1">
      <c r="A33" s="63"/>
      <c r="B33" s="63"/>
      <c r="C33" s="63"/>
      <c r="D33" s="63"/>
      <c r="E33" s="9"/>
      <c r="F33" s="9"/>
      <c r="G33" s="9"/>
      <c r="H33" s="9"/>
      <c r="I33" s="9"/>
      <c r="J33" s="9"/>
      <c r="K33" s="9"/>
    </row>
    <row r="34" spans="1:11" ht="13.5">
      <c r="A34" s="63"/>
      <c r="B34" s="63"/>
      <c r="C34" s="63"/>
      <c r="D34" s="63"/>
      <c r="E34" s="9"/>
      <c r="F34" s="9"/>
      <c r="G34" s="9"/>
      <c r="H34" s="9"/>
      <c r="I34" s="9"/>
      <c r="J34" s="9"/>
      <c r="K34" s="9"/>
    </row>
    <row r="35" spans="1:11" ht="13.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</row>
    <row r="36" spans="1:11" ht="13.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</row>
  </sheetData>
  <mergeCells count="14">
    <mergeCell ref="B25:D25"/>
    <mergeCell ref="I11:J11"/>
    <mergeCell ref="I12:J12"/>
    <mergeCell ref="A1:B1"/>
    <mergeCell ref="B3:C3"/>
    <mergeCell ref="D3:E3"/>
    <mergeCell ref="H5:J5"/>
    <mergeCell ref="G6:J6"/>
    <mergeCell ref="D7:I7"/>
    <mergeCell ref="G9:J9"/>
    <mergeCell ref="G10:J10"/>
    <mergeCell ref="B14:I14"/>
    <mergeCell ref="A15:J15"/>
    <mergeCell ref="H18:I18"/>
  </mergeCells>
  <pageMargins left="0.75" right="0.75" top="1" bottom="1" header="0.5" footer="0.5"/>
  <pageSetup paperSize="9" scale="89" orientation="portrait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Q36"/>
  <sheetViews>
    <sheetView view="pageBreakPreview" zoomScaleSheetLayoutView="100" workbookViewId="0">
      <selection activeCell="L21" sqref="L21"/>
    </sheetView>
  </sheetViews>
  <sheetFormatPr defaultRowHeight="12.75"/>
  <cols>
    <col min="1" max="1" width="5.28515625" customWidth="1"/>
    <col min="2" max="2" width="13.140625" customWidth="1"/>
    <col min="3" max="3" width="8.28515625" customWidth="1"/>
    <col min="4" max="4" width="10.28515625" customWidth="1"/>
    <col min="12" max="12" width="9.85546875" customWidth="1"/>
  </cols>
  <sheetData>
    <row r="1" spans="1:12" ht="13.5">
      <c r="A1" s="136" t="s">
        <v>31</v>
      </c>
      <c r="B1" s="136"/>
      <c r="E1" s="56"/>
      <c r="F1" s="56"/>
      <c r="G1" s="56"/>
      <c r="I1" s="56" t="s">
        <v>10</v>
      </c>
      <c r="J1" s="56"/>
      <c r="K1" s="56"/>
      <c r="L1" s="56"/>
    </row>
    <row r="2" spans="1:12" ht="14.25" customHeight="1">
      <c r="A2" s="72" t="s">
        <v>26</v>
      </c>
      <c r="B2" s="70"/>
      <c r="C2" s="71"/>
      <c r="E2" s="56"/>
      <c r="F2" s="56"/>
      <c r="G2" s="56"/>
      <c r="I2" s="56" t="s">
        <v>11</v>
      </c>
      <c r="J2" s="56"/>
      <c r="K2" s="56"/>
      <c r="L2" s="56"/>
    </row>
    <row r="3" spans="1:12" ht="13.5">
      <c r="B3" s="122"/>
      <c r="C3" s="122"/>
      <c r="D3" s="121" t="s">
        <v>32</v>
      </c>
      <c r="E3" s="121"/>
      <c r="F3" s="56"/>
      <c r="G3" s="56"/>
      <c r="I3" s="56" t="s">
        <v>12</v>
      </c>
      <c r="J3" s="56"/>
      <c r="K3" s="56"/>
      <c r="L3" s="56"/>
    </row>
    <row r="4" spans="1:12" ht="13.5">
      <c r="E4" s="56"/>
      <c r="F4" s="56"/>
      <c r="G4" s="56"/>
      <c r="I4" s="56" t="s">
        <v>13</v>
      </c>
      <c r="J4" s="56"/>
      <c r="K4" s="56"/>
      <c r="L4" s="56"/>
    </row>
    <row r="5" spans="1:12" ht="14.25">
      <c r="C5" s="2"/>
      <c r="D5" s="53"/>
      <c r="E5" s="66"/>
      <c r="F5" s="66"/>
      <c r="G5" s="66"/>
      <c r="H5" s="124" t="s">
        <v>0</v>
      </c>
      <c r="I5" s="124"/>
      <c r="J5" s="124"/>
      <c r="K5" s="124"/>
      <c r="L5" s="124"/>
    </row>
    <row r="6" spans="1:12" ht="13.5">
      <c r="C6" s="2"/>
      <c r="D6" s="53"/>
      <c r="E6" s="62"/>
      <c r="F6" s="62"/>
      <c r="G6" s="130" t="s">
        <v>9</v>
      </c>
      <c r="H6" s="130"/>
      <c r="I6" s="130"/>
      <c r="J6" s="130"/>
      <c r="K6" s="130"/>
      <c r="L6" s="130"/>
    </row>
    <row r="7" spans="1:12" ht="13.5" customHeight="1">
      <c r="B7" s="38"/>
      <c r="D7" s="131" t="s">
        <v>30</v>
      </c>
      <c r="E7" s="131"/>
      <c r="F7" s="131"/>
      <c r="G7" s="131"/>
      <c r="H7" s="131"/>
      <c r="I7" s="131"/>
      <c r="J7" s="76"/>
      <c r="K7" s="76"/>
      <c r="L7" s="69">
        <f>L22</f>
        <v>4800</v>
      </c>
    </row>
    <row r="8" spans="1:12" ht="14.25">
      <c r="C8" s="2"/>
      <c r="D8" s="53"/>
      <c r="E8" s="65"/>
      <c r="F8" s="65"/>
      <c r="G8" s="65"/>
      <c r="H8" s="65"/>
      <c r="I8" s="65"/>
      <c r="J8" s="65"/>
      <c r="K8" s="65"/>
      <c r="L8" s="65"/>
    </row>
    <row r="9" spans="1:12" ht="14.25">
      <c r="C9" s="2"/>
      <c r="D9" s="53"/>
      <c r="E9" s="66"/>
      <c r="F9" s="66"/>
      <c r="G9" s="128" t="s">
        <v>4</v>
      </c>
      <c r="H9" s="128"/>
      <c r="I9" s="128"/>
      <c r="J9" s="128"/>
      <c r="K9" s="128"/>
      <c r="L9" s="128"/>
    </row>
    <row r="10" spans="1:12">
      <c r="D10" s="57"/>
      <c r="E10" s="57"/>
      <c r="G10" s="127" t="s">
        <v>15</v>
      </c>
      <c r="H10" s="127"/>
      <c r="I10" s="127"/>
      <c r="J10" s="127"/>
      <c r="K10" s="127"/>
      <c r="L10" s="127"/>
    </row>
    <row r="11" spans="1:12" ht="12.75" customHeight="1">
      <c r="C11" s="55" t="s">
        <v>23</v>
      </c>
      <c r="D11" s="55"/>
      <c r="E11" s="55"/>
      <c r="F11" s="55"/>
      <c r="G11" s="55"/>
      <c r="H11" s="55"/>
      <c r="I11" s="132" t="s">
        <v>47</v>
      </c>
      <c r="J11" s="132"/>
      <c r="K11" s="132"/>
      <c r="L11" s="133"/>
    </row>
    <row r="12" spans="1:12" ht="12.75" customHeight="1">
      <c r="C12" s="58" t="s">
        <v>20</v>
      </c>
      <c r="D12" s="58"/>
      <c r="E12" s="58"/>
      <c r="F12" s="58"/>
      <c r="G12" s="58"/>
      <c r="H12" s="58"/>
      <c r="I12" s="133" t="s">
        <v>36</v>
      </c>
      <c r="J12" s="133"/>
      <c r="K12" s="133"/>
      <c r="L12" s="133"/>
    </row>
    <row r="13" spans="1:12" ht="12.75" customHeight="1">
      <c r="C13" s="55" t="s">
        <v>14</v>
      </c>
      <c r="D13" s="55"/>
      <c r="E13" s="55"/>
      <c r="F13" s="55"/>
      <c r="G13" s="55"/>
      <c r="H13" s="55"/>
      <c r="I13" s="55"/>
      <c r="J13" s="55"/>
      <c r="K13" s="55"/>
      <c r="L13" s="55"/>
    </row>
    <row r="14" spans="1:12" ht="16.5" customHeight="1">
      <c r="B14" s="125" t="s">
        <v>38</v>
      </c>
      <c r="C14" s="125"/>
      <c r="D14" s="125"/>
      <c r="E14" s="125"/>
      <c r="F14" s="125"/>
      <c r="G14" s="125"/>
      <c r="H14" s="125"/>
      <c r="I14" s="125"/>
      <c r="J14" s="75"/>
      <c r="K14" s="75"/>
      <c r="L14" s="68"/>
    </row>
    <row r="15" spans="1:12" ht="16.5">
      <c r="A15" s="129" t="s">
        <v>24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</row>
    <row r="16" spans="1:12" ht="13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7" ht="13.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7" ht="28.5">
      <c r="A18" s="46" t="s">
        <v>7</v>
      </c>
      <c r="B18" s="61" t="s">
        <v>1</v>
      </c>
      <c r="C18" s="61" t="s">
        <v>2</v>
      </c>
      <c r="D18" s="61" t="s">
        <v>16</v>
      </c>
      <c r="E18" s="61" t="s">
        <v>3</v>
      </c>
      <c r="F18" s="50">
        <v>-0.1</v>
      </c>
      <c r="G18" s="61" t="s">
        <v>19</v>
      </c>
      <c r="H18" s="126" t="s">
        <v>18</v>
      </c>
      <c r="I18" s="126"/>
      <c r="J18" s="134" t="s">
        <v>46</v>
      </c>
      <c r="K18" s="135"/>
      <c r="L18" s="78" t="s">
        <v>45</v>
      </c>
      <c r="M18" s="74" t="s">
        <v>42</v>
      </c>
      <c r="N18" s="74" t="s">
        <v>43</v>
      </c>
      <c r="O18" s="74" t="s">
        <v>41</v>
      </c>
    </row>
    <row r="19" spans="1:17" ht="1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0">
        <v>11</v>
      </c>
      <c r="L19" s="48">
        <v>12</v>
      </c>
      <c r="M19" s="10">
        <v>13</v>
      </c>
      <c r="N19" s="10">
        <v>14</v>
      </c>
      <c r="O19" s="10">
        <v>15</v>
      </c>
    </row>
    <row r="20" spans="1:17" ht="15">
      <c r="A20" s="10">
        <v>1</v>
      </c>
      <c r="B20" s="47" t="s">
        <v>6</v>
      </c>
      <c r="C20" s="10">
        <v>1</v>
      </c>
      <c r="D20" s="10" t="s">
        <v>17</v>
      </c>
      <c r="E20" s="4">
        <v>3152</v>
      </c>
      <c r="F20" s="51">
        <f>E20*10/100</f>
        <v>315.2</v>
      </c>
      <c r="G20" s="4">
        <f>E20-F20</f>
        <v>2836.8</v>
      </c>
      <c r="H20" s="6">
        <v>0.1</v>
      </c>
      <c r="I20" s="4">
        <f>G20*10%</f>
        <v>283.68</v>
      </c>
      <c r="J20" s="6"/>
      <c r="K20" s="4">
        <v>79.52</v>
      </c>
      <c r="L20" s="25">
        <f>K20+I20+G20</f>
        <v>3200</v>
      </c>
      <c r="M20" s="73">
        <f>L20</f>
        <v>3200</v>
      </c>
      <c r="N20" s="73">
        <f>L20</f>
        <v>3200</v>
      </c>
      <c r="O20" s="73">
        <f>L20+M20+N20</f>
        <v>9600</v>
      </c>
    </row>
    <row r="21" spans="1:17" ht="15">
      <c r="A21" s="10">
        <v>2</v>
      </c>
      <c r="B21" s="47" t="s">
        <v>5</v>
      </c>
      <c r="C21" s="10">
        <v>0.5</v>
      </c>
      <c r="D21" s="10">
        <v>1</v>
      </c>
      <c r="E21" s="4">
        <v>1600</v>
      </c>
      <c r="F21" s="4">
        <v>0</v>
      </c>
      <c r="G21" s="4">
        <f>E21-F21</f>
        <v>1600</v>
      </c>
      <c r="H21" s="4">
        <v>0</v>
      </c>
      <c r="I21" s="4">
        <v>0</v>
      </c>
      <c r="J21" s="6"/>
      <c r="K21" s="4">
        <v>1600</v>
      </c>
      <c r="L21" s="25">
        <f>(K21+I21+G21)*C21</f>
        <v>1600</v>
      </c>
      <c r="M21" s="73">
        <f>L21</f>
        <v>1600</v>
      </c>
      <c r="N21" s="73">
        <f>L21</f>
        <v>1600</v>
      </c>
      <c r="O21" s="73">
        <f>L21+M21+N21</f>
        <v>4800</v>
      </c>
    </row>
    <row r="22" spans="1:17" ht="15">
      <c r="A22" s="48"/>
      <c r="B22" s="49" t="s">
        <v>8</v>
      </c>
      <c r="C22" s="48">
        <f>C20+C21</f>
        <v>1.5</v>
      </c>
      <c r="D22" s="48"/>
      <c r="E22" s="25">
        <f>SUM(E20:E21)</f>
        <v>4752</v>
      </c>
      <c r="F22" s="25">
        <f>SUM(F20:F21)</f>
        <v>315.2</v>
      </c>
      <c r="G22" s="25">
        <f>SUM(G20:G21)</f>
        <v>4436.8</v>
      </c>
      <c r="H22" s="25"/>
      <c r="I22" s="25">
        <f>SUM(I20:I21)</f>
        <v>283.68</v>
      </c>
      <c r="J22" s="25"/>
      <c r="K22" s="25">
        <f t="shared" ref="K22" si="0">SUM(K20:K21)</f>
        <v>1679.52</v>
      </c>
      <c r="L22" s="25">
        <f>SUM(L20:L21)</f>
        <v>4800</v>
      </c>
      <c r="M22" s="25">
        <f t="shared" ref="M22:O22" si="1">SUM(M20:M21)</f>
        <v>4800</v>
      </c>
      <c r="N22" s="25">
        <f t="shared" si="1"/>
        <v>4800</v>
      </c>
      <c r="O22" s="25">
        <f t="shared" si="1"/>
        <v>14400</v>
      </c>
    </row>
    <row r="23" spans="1:17" ht="15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7" ht="15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7" ht="27.75" customHeight="1">
      <c r="A25" s="14"/>
      <c r="B25" s="123" t="s">
        <v>27</v>
      </c>
      <c r="C25" s="123"/>
      <c r="D25" s="123"/>
      <c r="E25" s="14"/>
      <c r="F25" s="14"/>
      <c r="G25" s="14"/>
      <c r="H25" s="14"/>
      <c r="I25" s="14"/>
      <c r="J25" s="14"/>
      <c r="K25" s="14"/>
      <c r="L25" s="14"/>
    </row>
    <row r="26" spans="1:17" ht="16.5" customHeight="1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7" ht="12.75" customHeight="1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26"/>
      <c r="K27" s="26"/>
      <c r="L27" s="14"/>
    </row>
    <row r="28" spans="1:17" ht="15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26"/>
      <c r="K28" s="26"/>
      <c r="L28" s="14"/>
    </row>
    <row r="29" spans="1:17" ht="15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7" ht="12" customHeight="1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7" ht="14.25" customHeight="1">
      <c r="A31" s="54"/>
      <c r="B31" s="54"/>
      <c r="C31" s="37"/>
      <c r="D31" s="37"/>
      <c r="E31" s="37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ht="10.5" customHeight="1">
      <c r="A32" s="54"/>
      <c r="B32" s="54"/>
      <c r="C32" s="37"/>
      <c r="D32" s="37"/>
      <c r="E32" s="37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18"/>
    </row>
    <row r="33" spans="1:12" ht="12" customHeight="1">
      <c r="A33" s="63"/>
      <c r="B33" s="63"/>
      <c r="C33" s="63"/>
      <c r="D33" s="63"/>
      <c r="E33" s="9"/>
      <c r="F33" s="9"/>
      <c r="G33" s="9"/>
      <c r="H33" s="9"/>
      <c r="I33" s="9"/>
      <c r="J33" s="9"/>
      <c r="K33" s="9"/>
      <c r="L33" s="9"/>
    </row>
    <row r="34" spans="1:12" ht="13.5">
      <c r="A34" s="63"/>
      <c r="B34" s="63"/>
      <c r="C34" s="63"/>
      <c r="D34" s="63"/>
      <c r="E34" s="9"/>
      <c r="F34" s="9"/>
      <c r="G34" s="9"/>
      <c r="H34" s="9"/>
      <c r="I34" s="9"/>
      <c r="J34" s="9"/>
      <c r="K34" s="9"/>
      <c r="L34" s="9"/>
    </row>
    <row r="35" spans="1:12" ht="13.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ht="13.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</sheetData>
  <mergeCells count="15">
    <mergeCell ref="D7:I7"/>
    <mergeCell ref="A1:B1"/>
    <mergeCell ref="B3:C3"/>
    <mergeCell ref="D3:E3"/>
    <mergeCell ref="H5:L5"/>
    <mergeCell ref="G6:L6"/>
    <mergeCell ref="H18:I18"/>
    <mergeCell ref="B25:D25"/>
    <mergeCell ref="G9:L9"/>
    <mergeCell ref="G10:L10"/>
    <mergeCell ref="I11:L11"/>
    <mergeCell ref="I12:L12"/>
    <mergeCell ref="B14:I14"/>
    <mergeCell ref="A15:L15"/>
    <mergeCell ref="J18:K18"/>
  </mergeCells>
  <pageMargins left="0.74803149606299213" right="0.74803149606299213" top="0.98425196850393704" bottom="0.98425196850393704" header="0.51181102362204722" footer="0.51181102362204722"/>
  <pageSetup paperSize="9" scale="10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6"/>
  <sheetViews>
    <sheetView view="pageBreakPreview" zoomScaleSheetLayoutView="100" workbookViewId="0">
      <selection activeCell="H20" sqref="H20"/>
    </sheetView>
  </sheetViews>
  <sheetFormatPr defaultRowHeight="12.75"/>
  <cols>
    <col min="1" max="1" width="5.28515625" customWidth="1"/>
    <col min="2" max="2" width="13.140625" customWidth="1"/>
    <col min="3" max="3" width="8.28515625" customWidth="1"/>
    <col min="4" max="4" width="10.28515625" customWidth="1"/>
    <col min="12" max="12" width="9.85546875" customWidth="1"/>
    <col min="13" max="13" width="1.140625" hidden="1" customWidth="1"/>
  </cols>
  <sheetData>
    <row r="1" spans="1:13" ht="13.5">
      <c r="A1" s="121" t="s">
        <v>31</v>
      </c>
      <c r="B1" s="121"/>
      <c r="E1" s="56"/>
      <c r="F1" s="56"/>
      <c r="G1" s="56"/>
      <c r="I1" s="56" t="s">
        <v>10</v>
      </c>
      <c r="J1" s="56"/>
      <c r="K1" s="56"/>
      <c r="L1" s="56"/>
      <c r="M1" s="56"/>
    </row>
    <row r="2" spans="1:13" ht="14.25" customHeight="1">
      <c r="A2" s="72" t="s">
        <v>26</v>
      </c>
      <c r="B2" s="70"/>
      <c r="C2" s="71"/>
      <c r="E2" s="56"/>
      <c r="F2" s="56"/>
      <c r="G2" s="56"/>
      <c r="I2" s="56" t="s">
        <v>11</v>
      </c>
      <c r="J2" s="56"/>
      <c r="K2" s="56"/>
      <c r="L2" s="56"/>
      <c r="M2" s="56"/>
    </row>
    <row r="3" spans="1:13" ht="13.5">
      <c r="B3" s="122"/>
      <c r="C3" s="122"/>
      <c r="D3" s="121" t="s">
        <v>32</v>
      </c>
      <c r="E3" s="121"/>
      <c r="F3" s="56"/>
      <c r="G3" s="56"/>
      <c r="I3" s="56" t="s">
        <v>12</v>
      </c>
      <c r="J3" s="56"/>
      <c r="K3" s="56"/>
      <c r="L3" s="56"/>
      <c r="M3" s="56"/>
    </row>
    <row r="4" spans="1:13" ht="13.5">
      <c r="E4" s="56"/>
      <c r="F4" s="56"/>
      <c r="G4" s="56"/>
      <c r="I4" s="56" t="s">
        <v>13</v>
      </c>
      <c r="J4" s="56"/>
      <c r="K4" s="56"/>
      <c r="L4" s="56"/>
      <c r="M4" s="56"/>
    </row>
    <row r="5" spans="1:13" ht="14.25">
      <c r="C5" s="2"/>
      <c r="D5" s="53"/>
      <c r="E5" s="66"/>
      <c r="F5" s="66"/>
      <c r="G5" s="66"/>
      <c r="H5" s="124" t="s">
        <v>0</v>
      </c>
      <c r="I5" s="124"/>
      <c r="J5" s="124"/>
      <c r="K5" s="124"/>
      <c r="L5" s="124"/>
      <c r="M5" s="66"/>
    </row>
    <row r="6" spans="1:13" ht="13.5">
      <c r="C6" s="2"/>
      <c r="D6" s="53"/>
      <c r="E6" s="62"/>
      <c r="F6" s="62"/>
      <c r="G6" s="130" t="s">
        <v>9</v>
      </c>
      <c r="H6" s="130"/>
      <c r="I6" s="130"/>
      <c r="J6" s="130"/>
      <c r="K6" s="130"/>
      <c r="L6" s="130"/>
      <c r="M6" s="62"/>
    </row>
    <row r="7" spans="1:13" ht="13.5" customHeight="1">
      <c r="B7" s="38"/>
      <c r="D7" s="131" t="s">
        <v>30</v>
      </c>
      <c r="E7" s="131"/>
      <c r="F7" s="131"/>
      <c r="G7" s="131"/>
      <c r="H7" s="131"/>
      <c r="I7" s="131"/>
      <c r="J7" s="76"/>
      <c r="K7" s="76"/>
      <c r="L7" s="69">
        <f>L22</f>
        <v>4883.83</v>
      </c>
      <c r="M7" s="64"/>
    </row>
    <row r="8" spans="1:13" ht="14.25">
      <c r="C8" s="2"/>
      <c r="D8" s="53"/>
      <c r="E8" s="65"/>
      <c r="F8" s="65"/>
      <c r="G8" s="65"/>
      <c r="H8" s="65"/>
      <c r="I8" s="65"/>
      <c r="J8" s="65"/>
      <c r="K8" s="65"/>
      <c r="L8" s="65"/>
      <c r="M8" s="65"/>
    </row>
    <row r="9" spans="1:13" ht="14.25">
      <c r="C9" s="2"/>
      <c r="D9" s="53"/>
      <c r="E9" s="66"/>
      <c r="F9" s="66"/>
      <c r="G9" s="128" t="s">
        <v>4</v>
      </c>
      <c r="H9" s="128"/>
      <c r="I9" s="128"/>
      <c r="J9" s="128"/>
      <c r="K9" s="128"/>
      <c r="L9" s="128"/>
      <c r="M9" s="66"/>
    </row>
    <row r="10" spans="1:13">
      <c r="D10" s="57"/>
      <c r="E10" s="57"/>
      <c r="G10" s="127" t="s">
        <v>15</v>
      </c>
      <c r="H10" s="127"/>
      <c r="I10" s="127"/>
      <c r="J10" s="127"/>
      <c r="K10" s="127"/>
      <c r="L10" s="127"/>
      <c r="M10" s="57"/>
    </row>
    <row r="11" spans="1:13" ht="12.75" customHeight="1">
      <c r="C11" s="55" t="s">
        <v>23</v>
      </c>
      <c r="D11" s="55"/>
      <c r="E11" s="55"/>
      <c r="F11" s="55"/>
      <c r="G11" s="55"/>
      <c r="H11" s="55"/>
      <c r="I11" s="132" t="s">
        <v>40</v>
      </c>
      <c r="J11" s="132"/>
      <c r="K11" s="132"/>
      <c r="L11" s="133"/>
      <c r="M11" s="55"/>
    </row>
    <row r="12" spans="1:13" ht="12.75" customHeight="1">
      <c r="C12" s="58" t="s">
        <v>20</v>
      </c>
      <c r="D12" s="58"/>
      <c r="E12" s="58"/>
      <c r="F12" s="58"/>
      <c r="G12" s="58"/>
      <c r="H12" s="58"/>
      <c r="I12" s="133" t="s">
        <v>36</v>
      </c>
      <c r="J12" s="133"/>
      <c r="K12" s="133"/>
      <c r="L12" s="133"/>
      <c r="M12" s="58"/>
    </row>
    <row r="13" spans="1:13" ht="12.75" customHeight="1">
      <c r="C13" s="55" t="s">
        <v>14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</row>
    <row r="14" spans="1:13" ht="16.5" customHeight="1">
      <c r="B14" s="125" t="s">
        <v>39</v>
      </c>
      <c r="C14" s="125"/>
      <c r="D14" s="125"/>
      <c r="E14" s="125"/>
      <c r="F14" s="125"/>
      <c r="G14" s="125"/>
      <c r="H14" s="125"/>
      <c r="I14" s="125"/>
      <c r="J14" s="75"/>
      <c r="K14" s="75"/>
      <c r="L14" s="68"/>
      <c r="M14" s="68"/>
    </row>
    <row r="15" spans="1:13" ht="16.5">
      <c r="A15" s="129" t="s">
        <v>24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67"/>
    </row>
    <row r="16" spans="1:13" ht="13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8" ht="14.25" thickBo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8" ht="27.75" thickBot="1">
      <c r="A18" s="46" t="s">
        <v>7</v>
      </c>
      <c r="B18" s="61" t="s">
        <v>1</v>
      </c>
      <c r="C18" s="61" t="s">
        <v>2</v>
      </c>
      <c r="D18" s="61" t="s">
        <v>16</v>
      </c>
      <c r="E18" s="61" t="s">
        <v>3</v>
      </c>
      <c r="F18" s="50">
        <v>-0.1</v>
      </c>
      <c r="G18" s="61" t="s">
        <v>19</v>
      </c>
      <c r="H18" s="126" t="s">
        <v>18</v>
      </c>
      <c r="I18" s="126"/>
      <c r="J18" s="137" t="s">
        <v>44</v>
      </c>
      <c r="K18" s="138"/>
      <c r="L18" s="61" t="s">
        <v>25</v>
      </c>
      <c r="M18" s="23"/>
    </row>
    <row r="19" spans="1:18" ht="15" thickTop="1" thickBot="1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0">
        <v>11</v>
      </c>
      <c r="L19" s="10">
        <v>12</v>
      </c>
      <c r="M19" s="11"/>
    </row>
    <row r="20" spans="1:18" ht="15.75" thickTop="1">
      <c r="A20" s="10">
        <v>1</v>
      </c>
      <c r="B20" s="47" t="s">
        <v>6</v>
      </c>
      <c r="C20" s="10">
        <v>1</v>
      </c>
      <c r="D20" s="10" t="s">
        <v>17</v>
      </c>
      <c r="E20" s="4">
        <v>3317</v>
      </c>
      <c r="F20" s="51">
        <f>E20*10/100</f>
        <v>331.7</v>
      </c>
      <c r="G20" s="4">
        <f>E20-F20</f>
        <v>2985.3</v>
      </c>
      <c r="H20" s="6">
        <v>0.1</v>
      </c>
      <c r="I20" s="4">
        <f>G20*10%</f>
        <v>298.53000000000003</v>
      </c>
      <c r="J20" s="6"/>
      <c r="K20" s="4"/>
      <c r="L20" s="4">
        <f>K20+I20+G20</f>
        <v>3283.8300000000004</v>
      </c>
      <c r="M20" s="3"/>
    </row>
    <row r="21" spans="1:18" ht="13.5">
      <c r="A21" s="10">
        <v>2</v>
      </c>
      <c r="B21" s="47" t="s">
        <v>5</v>
      </c>
      <c r="C21" s="10">
        <v>0.5</v>
      </c>
      <c r="D21" s="10">
        <v>1</v>
      </c>
      <c r="E21" s="4">
        <v>1684</v>
      </c>
      <c r="F21" s="4">
        <v>0</v>
      </c>
      <c r="G21" s="4">
        <v>0</v>
      </c>
      <c r="H21" s="4">
        <v>0</v>
      </c>
      <c r="I21" s="4">
        <v>0</v>
      </c>
      <c r="J21" s="77"/>
      <c r="K21" s="4">
        <v>1516</v>
      </c>
      <c r="L21" s="4">
        <f>(E21+G21+I21+K21)*C21</f>
        <v>1600</v>
      </c>
      <c r="M21" s="5"/>
      <c r="O21" s="19"/>
    </row>
    <row r="22" spans="1:18" ht="15.75" thickBot="1">
      <c r="A22" s="48"/>
      <c r="B22" s="49" t="s">
        <v>8</v>
      </c>
      <c r="C22" s="48">
        <f>C20+C21</f>
        <v>1.5</v>
      </c>
      <c r="D22" s="48"/>
      <c r="E22" s="25">
        <f>SUM(E20:E21)</f>
        <v>5001</v>
      </c>
      <c r="F22" s="25">
        <f>SUM(F20:F21)</f>
        <v>331.7</v>
      </c>
      <c r="G22" s="25">
        <f>SUM(G20:G21)</f>
        <v>2985.3</v>
      </c>
      <c r="H22" s="25"/>
      <c r="I22" s="25">
        <f>SUM(I20:I21)</f>
        <v>298.53000000000003</v>
      </c>
      <c r="J22" s="25"/>
      <c r="K22" s="25">
        <f t="shared" ref="K22" si="0">SUM(K20:K21)</f>
        <v>1516</v>
      </c>
      <c r="L22" s="25">
        <f>SUM(L20:L21)</f>
        <v>4883.83</v>
      </c>
      <c r="M22" s="12"/>
    </row>
    <row r="23" spans="1:18" ht="15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7"/>
    </row>
    <row r="24" spans="1:18" ht="15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7"/>
    </row>
    <row r="25" spans="1:18" ht="27.75" customHeight="1">
      <c r="A25" s="14"/>
      <c r="B25" s="123" t="s">
        <v>27</v>
      </c>
      <c r="C25" s="123"/>
      <c r="D25" s="123"/>
      <c r="E25" s="14"/>
      <c r="F25" s="14"/>
      <c r="G25" s="14"/>
      <c r="H25" s="14"/>
      <c r="I25" s="14"/>
      <c r="J25" s="14"/>
      <c r="K25" s="14"/>
      <c r="L25" s="14"/>
      <c r="M25" s="7"/>
    </row>
    <row r="26" spans="1:18" ht="16.5" customHeight="1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7"/>
    </row>
    <row r="27" spans="1:18" ht="12.75" customHeight="1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26"/>
      <c r="K27" s="26"/>
      <c r="L27" s="14"/>
      <c r="M27" s="7"/>
    </row>
    <row r="28" spans="1:18" ht="15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26"/>
      <c r="K28" s="26"/>
      <c r="L28" s="14"/>
      <c r="M28" s="7"/>
    </row>
    <row r="29" spans="1:18" ht="15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7"/>
    </row>
    <row r="30" spans="1:18" ht="12" customHeight="1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7"/>
    </row>
    <row r="31" spans="1:18" ht="14.25" customHeight="1">
      <c r="A31" s="54"/>
      <c r="B31" s="54"/>
      <c r="C31" s="37"/>
      <c r="D31" s="37"/>
      <c r="E31" s="37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18" ht="10.5" customHeight="1">
      <c r="A32" s="54"/>
      <c r="B32" s="54"/>
      <c r="C32" s="37"/>
      <c r="D32" s="37"/>
      <c r="E32" s="37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18"/>
    </row>
    <row r="33" spans="1:13" ht="12" customHeight="1">
      <c r="A33" s="63"/>
      <c r="B33" s="63"/>
      <c r="C33" s="63"/>
      <c r="D33" s="63"/>
      <c r="E33" s="9"/>
      <c r="F33" s="9"/>
      <c r="G33" s="9"/>
      <c r="H33" s="9"/>
      <c r="I33" s="9"/>
      <c r="J33" s="9"/>
      <c r="K33" s="9"/>
      <c r="L33" s="9"/>
      <c r="M33" s="9"/>
    </row>
    <row r="34" spans="1:13" ht="13.5">
      <c r="A34" s="63"/>
      <c r="B34" s="63"/>
      <c r="C34" s="63"/>
      <c r="D34" s="63"/>
      <c r="E34" s="9"/>
      <c r="F34" s="9"/>
      <c r="G34" s="9"/>
      <c r="H34" s="9"/>
      <c r="I34" s="9"/>
      <c r="J34" s="9"/>
      <c r="K34" s="9"/>
      <c r="L34" s="9"/>
      <c r="M34" s="9"/>
    </row>
    <row r="35" spans="1:13" ht="13.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6" spans="1:13" ht="13.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</row>
  </sheetData>
  <mergeCells count="15">
    <mergeCell ref="D7:I7"/>
    <mergeCell ref="A1:B1"/>
    <mergeCell ref="B3:C3"/>
    <mergeCell ref="D3:E3"/>
    <mergeCell ref="H5:L5"/>
    <mergeCell ref="G6:L6"/>
    <mergeCell ref="H18:I18"/>
    <mergeCell ref="B25:D25"/>
    <mergeCell ref="G9:L9"/>
    <mergeCell ref="G10:L10"/>
    <mergeCell ref="I11:L11"/>
    <mergeCell ref="I12:L12"/>
    <mergeCell ref="B14:I14"/>
    <mergeCell ref="A15:L15"/>
    <mergeCell ref="J18:K18"/>
  </mergeCells>
  <pageMargins left="0.74803149606299213" right="0.74803149606299213" top="0.98425196850393704" bottom="0.98425196850393704" header="0.51181102362204722" footer="0.51181102362204722"/>
  <pageSetup paperSize="9" scale="109" orientation="landscape" r:id="rId1"/>
  <headerFooter alignWithMargins="0"/>
  <rowBreaks count="1" manualBreakCount="1">
    <brk id="28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>
      <selection activeCell="D1" sqref="D1:D1048576"/>
    </sheetView>
  </sheetViews>
  <sheetFormatPr defaultRowHeight="12.75"/>
  <cols>
    <col min="1" max="1" width="5.7109375" customWidth="1"/>
    <col min="2" max="2" width="17.42578125" customWidth="1"/>
    <col min="3" max="3" width="17.42578125" hidden="1" customWidth="1"/>
    <col min="4" max="4" width="17.42578125" customWidth="1"/>
    <col min="15" max="15" width="23.5703125" customWidth="1"/>
  </cols>
  <sheetData>
    <row r="1" spans="1:17" ht="13.5">
      <c r="A1" s="136"/>
      <c r="B1" s="136"/>
      <c r="C1" s="111"/>
      <c r="D1" s="116"/>
      <c r="E1" s="2"/>
      <c r="F1" s="2"/>
      <c r="G1" s="2"/>
      <c r="H1" s="105"/>
      <c r="I1" s="2"/>
      <c r="J1" s="148" t="s">
        <v>53</v>
      </c>
      <c r="K1" s="148"/>
      <c r="L1" s="148"/>
      <c r="M1" s="148"/>
      <c r="N1" s="148"/>
      <c r="O1" s="148"/>
    </row>
    <row r="2" spans="1:17" ht="13.5">
      <c r="A2" s="81"/>
      <c r="B2" s="81"/>
      <c r="C2" s="81"/>
      <c r="D2" s="81"/>
      <c r="E2" s="82"/>
      <c r="F2" s="82"/>
      <c r="G2" s="2"/>
      <c r="H2" s="105"/>
      <c r="I2" s="2"/>
      <c r="J2" s="148" t="s">
        <v>54</v>
      </c>
      <c r="K2" s="148"/>
      <c r="L2" s="148"/>
      <c r="M2" s="148"/>
      <c r="N2" s="148"/>
      <c r="O2" s="148"/>
    </row>
    <row r="3" spans="1:17" ht="15">
      <c r="A3" s="2"/>
      <c r="B3" s="149"/>
      <c r="C3" s="149"/>
      <c r="D3" s="149"/>
      <c r="E3" s="149"/>
      <c r="F3" s="16"/>
      <c r="G3" s="94"/>
      <c r="H3" s="95"/>
      <c r="I3" s="2"/>
      <c r="J3" s="148" t="s">
        <v>55</v>
      </c>
      <c r="K3" s="148"/>
      <c r="L3" s="148"/>
      <c r="M3" s="148"/>
      <c r="N3" s="148"/>
      <c r="O3" s="148"/>
    </row>
    <row r="4" spans="1:17" ht="13.5">
      <c r="A4" s="2"/>
      <c r="B4" s="2"/>
      <c r="C4" s="2"/>
      <c r="D4" s="2"/>
      <c r="E4" s="2"/>
      <c r="F4" s="2"/>
      <c r="G4" s="2"/>
      <c r="H4" s="105"/>
      <c r="I4" s="2"/>
      <c r="J4" s="148" t="s">
        <v>56</v>
      </c>
      <c r="K4" s="148"/>
      <c r="L4" s="148"/>
      <c r="M4" s="148"/>
      <c r="N4" s="148"/>
      <c r="O4" s="148"/>
    </row>
    <row r="5" spans="1:17" ht="14.25">
      <c r="A5" s="2"/>
      <c r="B5" s="2"/>
      <c r="C5" s="2"/>
      <c r="D5" s="2"/>
      <c r="E5" s="2"/>
      <c r="F5" s="2"/>
      <c r="G5" s="53"/>
      <c r="H5" s="106"/>
      <c r="I5" s="150" t="s">
        <v>57</v>
      </c>
      <c r="J5" s="150"/>
      <c r="K5" s="150"/>
      <c r="L5" s="150"/>
      <c r="M5" s="150"/>
      <c r="N5" s="150"/>
      <c r="O5" s="150"/>
    </row>
    <row r="6" spans="1:17" ht="13.5">
      <c r="A6" s="2"/>
      <c r="B6" s="2"/>
      <c r="C6" s="2"/>
      <c r="D6" s="2"/>
      <c r="E6" s="2"/>
      <c r="F6" s="2"/>
      <c r="G6" s="53"/>
      <c r="H6" s="101"/>
      <c r="I6" s="130" t="s">
        <v>65</v>
      </c>
      <c r="J6" s="130"/>
      <c r="K6" s="130"/>
      <c r="L6" s="130"/>
      <c r="M6" s="130"/>
      <c r="N6" s="130"/>
      <c r="O6" s="130"/>
    </row>
    <row r="7" spans="1:17" ht="14.25">
      <c r="A7" s="2"/>
      <c r="B7" s="38"/>
      <c r="C7" s="38"/>
      <c r="D7" s="38"/>
      <c r="E7" s="2"/>
      <c r="F7" s="2"/>
      <c r="G7" s="151" t="s">
        <v>52</v>
      </c>
      <c r="H7" s="151"/>
      <c r="I7" s="151"/>
      <c r="J7" s="151"/>
      <c r="K7" s="151"/>
      <c r="L7" s="151"/>
      <c r="M7" s="109">
        <f>O23</f>
        <v>37031.25</v>
      </c>
      <c r="N7" s="109"/>
      <c r="O7" t="s">
        <v>51</v>
      </c>
    </row>
    <row r="8" spans="1:17" ht="14.25">
      <c r="A8" s="2"/>
      <c r="B8" s="2"/>
      <c r="C8" s="2"/>
      <c r="D8" s="2"/>
      <c r="E8" s="2"/>
      <c r="F8" s="2"/>
      <c r="G8" s="53"/>
      <c r="H8" s="65"/>
      <c r="I8" s="65"/>
      <c r="J8" s="65"/>
      <c r="K8" s="65"/>
      <c r="L8" s="65"/>
      <c r="M8" s="65"/>
      <c r="N8" s="65"/>
    </row>
    <row r="9" spans="1:17" ht="14.25">
      <c r="A9" s="150" t="s">
        <v>58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</row>
    <row r="10" spans="1:17" ht="13.5">
      <c r="A10" s="2"/>
      <c r="B10" s="2"/>
      <c r="C10" s="2"/>
      <c r="D10" s="2"/>
      <c r="E10" s="108" t="s">
        <v>23</v>
      </c>
      <c r="F10" s="108"/>
      <c r="G10" s="108"/>
      <c r="H10" s="108"/>
      <c r="I10" s="108"/>
      <c r="J10" s="152"/>
      <c r="K10" s="152"/>
      <c r="L10" s="152"/>
      <c r="M10" s="152"/>
      <c r="N10" s="152"/>
      <c r="O10" s="152"/>
    </row>
    <row r="11" spans="1:17" ht="13.5">
      <c r="A11" s="2"/>
      <c r="B11" s="2"/>
      <c r="C11" s="2"/>
      <c r="D11" s="2"/>
      <c r="E11" s="107"/>
      <c r="F11" s="107"/>
      <c r="G11" s="107"/>
      <c r="H11" s="107"/>
      <c r="I11" s="107"/>
      <c r="J11" s="147"/>
      <c r="K11" s="147"/>
      <c r="L11" s="147"/>
      <c r="M11" s="147"/>
      <c r="N11" s="147"/>
      <c r="O11" s="147"/>
    </row>
    <row r="12" spans="1:17" ht="13.5">
      <c r="A12" s="2"/>
      <c r="B12" s="2"/>
      <c r="C12" s="2"/>
      <c r="D12" s="2"/>
      <c r="E12" s="108"/>
      <c r="F12" s="108"/>
      <c r="G12" s="108"/>
      <c r="H12" s="108"/>
      <c r="I12" s="108"/>
      <c r="J12" s="108"/>
      <c r="K12" s="108"/>
      <c r="L12" s="108"/>
      <c r="M12" s="55"/>
      <c r="N12" s="55"/>
    </row>
    <row r="13" spans="1:17" ht="16.5">
      <c r="A13" s="125" t="s">
        <v>69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00"/>
      <c r="N13" s="110"/>
    </row>
    <row r="14" spans="1:17" ht="19.5">
      <c r="A14" s="145" t="s">
        <v>66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6"/>
      <c r="N14" s="146"/>
      <c r="O14" s="146"/>
      <c r="P14" s="146"/>
      <c r="Q14" s="146"/>
    </row>
    <row r="15" spans="1:17" ht="13.5">
      <c r="A15" s="16"/>
      <c r="B15" s="16"/>
      <c r="C15" s="16"/>
      <c r="D15" s="120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7" ht="13.5">
      <c r="A16" s="16"/>
      <c r="B16" s="16"/>
      <c r="C16" s="16"/>
      <c r="D16" s="120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5" ht="13.5">
      <c r="A17" s="16"/>
      <c r="B17" s="16"/>
      <c r="C17" s="16"/>
      <c r="D17" s="120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5" ht="30">
      <c r="A18" s="78" t="s">
        <v>7</v>
      </c>
      <c r="B18" s="104" t="s">
        <v>1</v>
      </c>
      <c r="C18" s="113"/>
      <c r="D18" s="118"/>
      <c r="E18" s="104" t="s">
        <v>60</v>
      </c>
      <c r="F18" s="103" t="s">
        <v>3</v>
      </c>
      <c r="G18" s="142" t="s">
        <v>59</v>
      </c>
      <c r="H18" s="143"/>
      <c r="I18" s="144" t="s">
        <v>48</v>
      </c>
      <c r="J18" s="144"/>
      <c r="K18" s="144" t="s">
        <v>49</v>
      </c>
      <c r="L18" s="144"/>
      <c r="M18" s="96" t="s">
        <v>61</v>
      </c>
      <c r="N18" s="96" t="s">
        <v>50</v>
      </c>
      <c r="O18" s="98" t="s">
        <v>45</v>
      </c>
    </row>
    <row r="19" spans="1:15" ht="13.5">
      <c r="A19" s="10">
        <v>1</v>
      </c>
      <c r="B19" s="10">
        <v>2</v>
      </c>
      <c r="C19" s="10"/>
      <c r="D19" s="10"/>
      <c r="E19" s="10">
        <v>3</v>
      </c>
      <c r="F19" s="10">
        <v>4</v>
      </c>
      <c r="G19" s="10">
        <v>5</v>
      </c>
      <c r="H19" s="10">
        <v>6</v>
      </c>
      <c r="I19" s="10">
        <v>7</v>
      </c>
      <c r="J19" s="10">
        <v>8</v>
      </c>
      <c r="K19" s="10">
        <v>9</v>
      </c>
      <c r="L19" s="10">
        <v>10</v>
      </c>
      <c r="M19" s="10"/>
      <c r="N19" s="10"/>
      <c r="O19" s="85">
        <v>13</v>
      </c>
    </row>
    <row r="20" spans="1:15" ht="13.5">
      <c r="A20" s="90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2"/>
    </row>
    <row r="21" spans="1:15" ht="42.75" customHeight="1">
      <c r="A21" s="83">
        <v>1</v>
      </c>
      <c r="B21" s="93" t="s">
        <v>63</v>
      </c>
      <c r="C21" s="93" t="s">
        <v>67</v>
      </c>
      <c r="D21" s="93" t="s">
        <v>67</v>
      </c>
      <c r="E21" s="84">
        <v>1</v>
      </c>
      <c r="F21" s="99">
        <v>6900</v>
      </c>
      <c r="G21" s="79">
        <v>5</v>
      </c>
      <c r="H21" s="88">
        <v>700</v>
      </c>
      <c r="I21" s="87">
        <v>0.25</v>
      </c>
      <c r="J21" s="4">
        <f>(F21+H21)*I21</f>
        <v>1900</v>
      </c>
      <c r="K21" s="87">
        <v>0.5</v>
      </c>
      <c r="L21" s="4">
        <f>(F21+H21+J21)*K21</f>
        <v>4750</v>
      </c>
      <c r="M21" s="4"/>
      <c r="N21" s="99">
        <v>6900</v>
      </c>
      <c r="O21" s="25">
        <f>F21+H21+J21+L21+N21</f>
        <v>21150</v>
      </c>
    </row>
    <row r="22" spans="1:15" ht="27">
      <c r="A22" s="85">
        <v>2</v>
      </c>
      <c r="B22" s="93" t="s">
        <v>64</v>
      </c>
      <c r="C22" s="93" t="s">
        <v>68</v>
      </c>
      <c r="D22" s="93" t="s">
        <v>68</v>
      </c>
      <c r="E22" s="84">
        <v>1</v>
      </c>
      <c r="F22" s="86">
        <v>5100</v>
      </c>
      <c r="G22" s="79">
        <v>6</v>
      </c>
      <c r="H22" s="88">
        <v>650</v>
      </c>
      <c r="I22" s="87">
        <v>0.25</v>
      </c>
      <c r="J22" s="4">
        <f>(F22+H22)*I22</f>
        <v>1437.5</v>
      </c>
      <c r="K22" s="87">
        <v>0.5</v>
      </c>
      <c r="L22" s="4">
        <f>(F22+H22+J22)*K22</f>
        <v>3593.75</v>
      </c>
      <c r="M22" s="4"/>
      <c r="N22" s="86">
        <v>5100</v>
      </c>
      <c r="O22" s="25">
        <f>F22+H22+J22+L22+N22</f>
        <v>15881.25</v>
      </c>
    </row>
    <row r="23" spans="1:15" ht="15">
      <c r="A23" s="85"/>
      <c r="B23" s="93"/>
      <c r="C23" s="93"/>
      <c r="D23" s="93"/>
      <c r="E23" s="96">
        <v>2</v>
      </c>
      <c r="F23" s="97">
        <f>SUM(F21:F22)</f>
        <v>12000</v>
      </c>
      <c r="G23" s="97"/>
      <c r="H23" s="97">
        <f t="shared" ref="H23:O23" si="0">SUM(H21:H22)</f>
        <v>1350</v>
      </c>
      <c r="I23" s="97"/>
      <c r="J23" s="97">
        <f t="shared" si="0"/>
        <v>3337.5</v>
      </c>
      <c r="K23" s="97"/>
      <c r="L23" s="97">
        <f t="shared" si="0"/>
        <v>8343.75</v>
      </c>
      <c r="M23" s="97"/>
      <c r="N23" s="97"/>
      <c r="O23" s="97">
        <f t="shared" si="0"/>
        <v>37031.25</v>
      </c>
    </row>
    <row r="24" spans="1:15" ht="15">
      <c r="A24" s="102"/>
      <c r="B24" s="123"/>
      <c r="C24" s="123"/>
      <c r="D24" s="123"/>
      <c r="E24" s="123"/>
      <c r="F24" s="123"/>
      <c r="G24" s="123"/>
      <c r="H24" s="102"/>
      <c r="I24" s="102"/>
      <c r="J24" s="102"/>
      <c r="K24" s="102"/>
      <c r="L24" s="102"/>
      <c r="M24" s="7"/>
      <c r="N24" s="7"/>
    </row>
    <row r="25" spans="1:15" ht="15">
      <c r="A25" s="102"/>
      <c r="B25" s="52"/>
      <c r="C25" s="114"/>
      <c r="D25" s="119"/>
      <c r="E25" s="52"/>
      <c r="F25" s="52"/>
      <c r="G25" s="52"/>
      <c r="H25" s="52"/>
      <c r="I25" s="52"/>
      <c r="J25" s="89"/>
      <c r="K25" s="89"/>
      <c r="L25" s="140" t="s">
        <v>62</v>
      </c>
      <c r="M25" s="141"/>
      <c r="N25" s="115"/>
    </row>
    <row r="26" spans="1:15" ht="15">
      <c r="A26" s="102"/>
      <c r="B26" s="17"/>
      <c r="C26" s="17"/>
      <c r="D26" s="17"/>
      <c r="E26" s="102"/>
      <c r="F26" s="102"/>
      <c r="G26" s="102"/>
      <c r="H26" s="80"/>
      <c r="I26" s="80"/>
      <c r="J26" s="26"/>
      <c r="K26" s="80" t="s">
        <v>22</v>
      </c>
      <c r="L26" s="26"/>
      <c r="M26" s="7"/>
      <c r="N26" s="7"/>
    </row>
    <row r="27" spans="1:15" ht="15">
      <c r="A27" s="139" t="s">
        <v>21</v>
      </c>
      <c r="B27" s="139"/>
      <c r="C27" s="112"/>
      <c r="D27" s="117"/>
      <c r="E27" s="102"/>
      <c r="F27" s="102"/>
      <c r="G27" s="102"/>
      <c r="H27" s="26"/>
      <c r="I27" s="26"/>
      <c r="J27" s="26"/>
      <c r="K27" s="26"/>
      <c r="L27" s="26"/>
      <c r="M27" s="7"/>
      <c r="N27" s="7"/>
    </row>
  </sheetData>
  <mergeCells count="20">
    <mergeCell ref="J11:O11"/>
    <mergeCell ref="A1:B1"/>
    <mergeCell ref="J1:O1"/>
    <mergeCell ref="J2:O2"/>
    <mergeCell ref="B3:E3"/>
    <mergeCell ref="J3:O3"/>
    <mergeCell ref="J4:O4"/>
    <mergeCell ref="I5:O5"/>
    <mergeCell ref="I6:O6"/>
    <mergeCell ref="G7:L7"/>
    <mergeCell ref="A9:O9"/>
    <mergeCell ref="J10:O10"/>
    <mergeCell ref="B24:G24"/>
    <mergeCell ref="A27:B27"/>
    <mergeCell ref="L25:M25"/>
    <mergeCell ref="A13:L13"/>
    <mergeCell ref="G18:H18"/>
    <mergeCell ref="I18:J18"/>
    <mergeCell ref="K18:L18"/>
    <mergeCell ref="A14:Q14"/>
  </mergeCells>
  <pageMargins left="0.19685039370078741" right="0.19685039370078741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110502 травень 16</vt:lpstr>
      <vt:lpstr>110502 грудень 16</vt:lpstr>
      <vt:lpstr>110502 січень 17</vt:lpstr>
      <vt:lpstr>110502 травень 17</vt:lpstr>
      <vt:lpstr>січень 2022</vt:lpstr>
      <vt:lpstr>'110502 грудень 16'!Область_печати</vt:lpstr>
      <vt:lpstr>'110502 січень 17'!Область_печати</vt:lpstr>
      <vt:lpstr>'110502 травень 16'!Область_печати</vt:lpstr>
      <vt:lpstr>'110502 травень 17'!Область_печати</vt:lpstr>
    </vt:vector>
  </TitlesOfParts>
  <Company>RADA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Пользователь</cp:lastModifiedBy>
  <cp:lastPrinted>2021-12-07T08:29:49Z</cp:lastPrinted>
  <dcterms:created xsi:type="dcterms:W3CDTF">2009-12-26T10:09:21Z</dcterms:created>
  <dcterms:modified xsi:type="dcterms:W3CDTF">2021-12-07T08:30:09Z</dcterms:modified>
</cp:coreProperties>
</file>