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/>
  </bookViews>
  <sheets>
    <sheet name="грудень 2021" sheetId="35" r:id="rId1"/>
    <sheet name="липень 2021" sheetId="36" r:id="rId2"/>
    <sheet name="Лист1" sheetId="37" r:id="rId3"/>
  </sheets>
  <definedNames>
    <definedName name="_xlnm.Print_Area" localSheetId="0">'грудень 2021'!$A$1:$O$26</definedName>
    <definedName name="_xlnm.Print_Area" localSheetId="1">'липень 2021'!$A$1:$O$26</definedName>
  </definedNames>
  <calcPr calcId="125725"/>
</workbook>
</file>

<file path=xl/calcChain.xml><?xml version="1.0" encoding="utf-8"?>
<calcChain xmlns="http://schemas.openxmlformats.org/spreadsheetml/2006/main">
  <c r="M23" i="37"/>
  <c r="L23"/>
  <c r="E23"/>
  <c r="C23"/>
  <c r="G22"/>
  <c r="N22" s="1"/>
  <c r="F21"/>
  <c r="G21" s="1"/>
  <c r="K21" s="1"/>
  <c r="G20"/>
  <c r="N20" s="1"/>
  <c r="F19"/>
  <c r="G19" s="1"/>
  <c r="Q23" i="36"/>
  <c r="P23"/>
  <c r="N23"/>
  <c r="M23"/>
  <c r="F23"/>
  <c r="D23"/>
  <c r="H22"/>
  <c r="O22" s="1"/>
  <c r="R22" s="1"/>
  <c r="G21"/>
  <c r="H21" s="1"/>
  <c r="H20"/>
  <c r="O20" s="1"/>
  <c r="G19"/>
  <c r="H19" s="1"/>
  <c r="G23" i="37" l="1"/>
  <c r="K19"/>
  <c r="I19"/>
  <c r="I21"/>
  <c r="N21" s="1"/>
  <c r="L21" i="36"/>
  <c r="O21"/>
  <c r="R21" s="1"/>
  <c r="J21"/>
  <c r="H23"/>
  <c r="L19"/>
  <c r="J19"/>
  <c r="J23" s="1"/>
  <c r="K23" i="37" l="1"/>
  <c r="N19"/>
  <c r="N23" s="1"/>
  <c r="N7" s="1"/>
  <c r="I23"/>
  <c r="L23" i="36"/>
  <c r="O19"/>
  <c r="O23" l="1"/>
  <c r="O7" s="1"/>
  <c r="R19"/>
  <c r="R23" s="1"/>
  <c r="G21" i="35" l="1"/>
  <c r="H21" s="1"/>
  <c r="G19"/>
  <c r="H19" s="1"/>
  <c r="Q23"/>
  <c r="P23"/>
  <c r="N23"/>
  <c r="M23"/>
  <c r="F23"/>
  <c r="D23"/>
  <c r="H22"/>
  <c r="O22" s="1"/>
  <c r="R22" s="1"/>
  <c r="H20"/>
  <c r="O20" s="1"/>
  <c r="L21" l="1"/>
  <c r="J21"/>
  <c r="O21" s="1"/>
  <c r="R21" s="1"/>
  <c r="J19"/>
  <c r="L19"/>
  <c r="H23"/>
  <c r="L23"/>
  <c r="J23" l="1"/>
  <c r="O19"/>
  <c r="R19" s="1"/>
  <c r="R23" s="1"/>
  <c r="O23" l="1"/>
</calcChain>
</file>

<file path=xl/sharedStrings.xml><?xml version="1.0" encoding="utf-8"?>
<sst xmlns="http://schemas.openxmlformats.org/spreadsheetml/2006/main" count="110" uniqueCount="48">
  <si>
    <t xml:space="preserve">                           Затверджую</t>
  </si>
  <si>
    <t>Посада</t>
  </si>
  <si>
    <t>Оклад</t>
  </si>
  <si>
    <t>Вислуга</t>
  </si>
  <si>
    <t>Надбавка</t>
  </si>
  <si>
    <t>Нічні</t>
  </si>
  <si>
    <t>Всього на місяць:</t>
  </si>
  <si>
    <t>Кіль- кість</t>
  </si>
  <si>
    <t>Техпрацівник</t>
  </si>
  <si>
    <t>ЗАТВЕРДЖЕНО</t>
  </si>
  <si>
    <t>Наказ Міністерства</t>
  </si>
  <si>
    <t>фінансів України</t>
  </si>
  <si>
    <t>від 28.01.2002 № 57</t>
  </si>
  <si>
    <t>(назва установи)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</si>
  <si>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               (число, місяць, рік)</t>
    </r>
  </si>
  <si>
    <t>М.П.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</si>
  <si>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</si>
  <si>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Погоджено</t>
  </si>
  <si>
    <t>Начальник фінансово-економічного відділу</t>
  </si>
  <si>
    <t>Завідувач бібліотеки</t>
  </si>
  <si>
    <t>розряд</t>
  </si>
  <si>
    <t>Копитко Світлана Володимирівна</t>
  </si>
  <si>
    <t>Челомова Валентина Петрівна</t>
  </si>
  <si>
    <t xml:space="preserve">Шашканова Ольга Євгеніївна </t>
  </si>
  <si>
    <t xml:space="preserve">                                                                                                                                                                          Сільський голова</t>
  </si>
  <si>
    <t xml:space="preserve">              (підпис)                                  (ініціали та прізвище)</t>
  </si>
  <si>
    <t>Всього</t>
  </si>
  <si>
    <t>мат.доп.</t>
  </si>
  <si>
    <t>соц.доп.</t>
  </si>
  <si>
    <t>П.І.Б.</t>
  </si>
  <si>
    <r>
      <t xml:space="preserve">штат у кількості </t>
    </r>
    <r>
      <rPr>
        <u/>
        <sz val="10"/>
        <rFont val="Book Antiqua"/>
        <family val="1"/>
        <charset val="204"/>
      </rPr>
      <t xml:space="preserve">   2,5  </t>
    </r>
    <r>
      <rPr>
        <sz val="10"/>
        <rFont val="Book Antiqua"/>
        <family val="1"/>
        <charset val="204"/>
      </rPr>
      <t xml:space="preserve"> штатних  одиниць</t>
    </r>
  </si>
  <si>
    <t>Доплата до МЗП</t>
  </si>
  <si>
    <t>зарплата</t>
  </si>
  <si>
    <t>грн.</t>
  </si>
  <si>
    <t xml:space="preserve">   по БІБЛІОТЕКАХ</t>
  </si>
  <si>
    <t>Типовий  Штатний розпис на СІЧЕНЬ 2021 року</t>
  </si>
  <si>
    <t>Типовий  Штатний розпис на ЛИПЕНЬ 2021 року</t>
  </si>
  <si>
    <t xml:space="preserve">       01 липня 2021 року</t>
  </si>
  <si>
    <t>Марина ПІРОЖИК</t>
  </si>
  <si>
    <t>_______________________Григорій АНДРЄЄВ</t>
  </si>
  <si>
    <t>Катерина ДЖИХУР</t>
  </si>
  <si>
    <t xml:space="preserve">Економіст фінансово-економічного відділу </t>
  </si>
  <si>
    <t xml:space="preserve">       05 січня 2021 року</t>
  </si>
  <si>
    <t>Спеціаліст відділу обліку та звітності</t>
  </si>
  <si>
    <t>Юлія ПОПОВА</t>
  </si>
  <si>
    <t>В.о. начальника фінансово-економічного відділу</t>
  </si>
  <si>
    <t xml:space="preserve">                                                                         (підпис)                        ініціали та прізвище)</t>
  </si>
  <si>
    <t>Типовий  Штатний розпис з 01.01.2022 року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</si>
</sst>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u/>
      <sz val="10"/>
      <name val="Book Antiqua"/>
      <family val="1"/>
      <charset val="204"/>
    </font>
    <font>
      <b/>
      <u/>
      <sz val="10"/>
      <name val="Book Antiqua"/>
      <family val="1"/>
      <charset val="204"/>
    </font>
    <font>
      <u/>
      <sz val="8"/>
      <name val="Times New Roman"/>
      <family val="1"/>
      <charset val="204"/>
    </font>
    <font>
      <b/>
      <sz val="8"/>
      <name val="Book Antiqua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Book Antiqua"/>
      <family val="1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1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0" fillId="0" borderId="1" xfId="0" applyBorder="1"/>
    <xf numFmtId="2" fontId="13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9" fontId="1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NumberFormat="1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/>
    <xf numFmtId="0" fontId="15" fillId="0" borderId="0" xfId="0" applyFont="1" applyAlignment="1">
      <alignment horizontal="center"/>
    </xf>
    <xf numFmtId="0" fontId="0" fillId="0" borderId="0" xfId="0" applyBorder="1"/>
    <xf numFmtId="0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justify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 vertical="justify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</sheetPr>
  <dimension ref="A1:R26"/>
  <sheetViews>
    <sheetView tabSelected="1" view="pageBreakPreview" topLeftCell="A15" zoomScale="145" zoomScaleSheetLayoutView="145" workbookViewId="0">
      <selection activeCell="K25" sqref="K25"/>
    </sheetView>
  </sheetViews>
  <sheetFormatPr defaultRowHeight="12.75"/>
  <cols>
    <col min="1" max="1" width="3.140625" customWidth="1"/>
    <col min="2" max="2" width="17.28515625" customWidth="1"/>
    <col min="3" max="3" width="16.140625" hidden="1" customWidth="1"/>
    <col min="4" max="4" width="6.140625" customWidth="1"/>
    <col min="5" max="5" width="6.85546875" customWidth="1"/>
    <col min="6" max="6" width="9.7109375" customWidth="1"/>
    <col min="7" max="7" width="7" customWidth="1"/>
    <col min="8" max="8" width="8.5703125" customWidth="1"/>
    <col min="9" max="9" width="7.42578125" customWidth="1"/>
    <col min="10" max="11" width="7.7109375" customWidth="1"/>
    <col min="12" max="12" width="7.85546875" customWidth="1"/>
    <col min="13" max="13" width="9.28515625" customWidth="1"/>
    <col min="14" max="14" width="5.28515625" customWidth="1"/>
  </cols>
  <sheetData>
    <row r="1" spans="1:15" ht="15">
      <c r="A1" s="37"/>
      <c r="B1" s="38"/>
      <c r="C1" s="38"/>
      <c r="D1" s="23"/>
      <c r="E1" s="23"/>
      <c r="F1" s="23"/>
      <c r="G1" s="20"/>
      <c r="H1" s="20"/>
      <c r="M1" s="47" t="s">
        <v>9</v>
      </c>
      <c r="N1" s="47"/>
      <c r="O1" s="47"/>
    </row>
    <row r="2" spans="1:15" ht="13.5">
      <c r="A2" s="37"/>
      <c r="B2" s="56"/>
      <c r="C2" s="56"/>
      <c r="D2" s="56"/>
      <c r="E2" s="56"/>
      <c r="F2" s="56"/>
      <c r="G2" s="21"/>
      <c r="H2" s="21"/>
      <c r="M2" s="47" t="s">
        <v>10</v>
      </c>
      <c r="N2" s="47"/>
      <c r="O2" s="47"/>
    </row>
    <row r="3" spans="1:15" ht="13.5">
      <c r="A3" s="37"/>
      <c r="B3" s="57"/>
      <c r="C3" s="57"/>
      <c r="D3" s="58"/>
      <c r="E3" s="58"/>
      <c r="F3" s="58"/>
      <c r="G3" s="19"/>
      <c r="H3" s="19"/>
      <c r="M3" s="47"/>
      <c r="N3" s="47"/>
      <c r="O3" s="47"/>
    </row>
    <row r="4" spans="1:15" ht="13.5">
      <c r="B4" s="20"/>
      <c r="C4" s="20"/>
      <c r="D4" s="20"/>
      <c r="E4" s="20"/>
      <c r="F4" s="20"/>
      <c r="G4" s="20"/>
      <c r="H4" s="20"/>
      <c r="M4" s="47"/>
      <c r="N4" s="47"/>
      <c r="O4" s="47"/>
    </row>
    <row r="5" spans="1:15" ht="15">
      <c r="B5" s="1"/>
      <c r="C5" s="1"/>
      <c r="D5" s="20"/>
      <c r="E5" s="20"/>
      <c r="F5" s="20"/>
      <c r="G5" s="20"/>
      <c r="H5" s="20"/>
      <c r="I5" s="20"/>
      <c r="J5" s="20"/>
      <c r="K5" s="20"/>
      <c r="L5" s="20"/>
      <c r="M5" s="1"/>
      <c r="N5" s="2"/>
      <c r="O5" s="2"/>
    </row>
    <row r="6" spans="1:15" ht="15.75" customHeight="1">
      <c r="B6" s="48"/>
      <c r="C6" s="48"/>
      <c r="D6" s="48"/>
      <c r="E6" s="48"/>
      <c r="F6" s="48"/>
      <c r="G6" s="21"/>
      <c r="H6" s="21"/>
      <c r="I6" s="20"/>
      <c r="J6" s="20"/>
      <c r="K6" s="49"/>
      <c r="L6" s="49"/>
      <c r="M6" s="49"/>
      <c r="N6" s="49"/>
      <c r="O6" s="49"/>
    </row>
    <row r="7" spans="1:15" ht="13.5" customHeight="1">
      <c r="B7" s="23"/>
      <c r="C7" s="23"/>
      <c r="D7" s="50"/>
      <c r="E7" s="50"/>
      <c r="F7" s="50"/>
      <c r="G7" s="19"/>
      <c r="H7" s="19"/>
      <c r="I7" s="51"/>
      <c r="J7" s="51"/>
      <c r="K7" s="51"/>
      <c r="L7" s="51"/>
      <c r="M7" s="51"/>
      <c r="N7" s="51"/>
      <c r="O7" s="17"/>
    </row>
    <row r="8" spans="1:15" ht="15">
      <c r="B8" s="20"/>
      <c r="C8" s="20"/>
      <c r="D8" s="20"/>
      <c r="E8" s="20"/>
      <c r="F8" s="20"/>
      <c r="G8" s="20"/>
      <c r="H8" s="20"/>
      <c r="I8" s="20"/>
      <c r="J8" s="52"/>
      <c r="K8" s="52"/>
      <c r="L8" s="52"/>
      <c r="M8" s="52"/>
      <c r="N8" s="52"/>
      <c r="O8" s="52"/>
    </row>
    <row r="9" spans="1:1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</row>
    <row r="11" spans="1:15">
      <c r="A11" s="40" t="s">
        <v>16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</row>
    <row r="13" spans="1:1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ht="16.5">
      <c r="B14" s="46" t="s">
        <v>47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ht="15">
      <c r="A15" s="41" t="s">
        <v>34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>
      <c r="A16" s="43" t="s">
        <v>13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8" ht="42" customHeight="1">
      <c r="A17" s="13"/>
      <c r="B17" s="22" t="s">
        <v>1</v>
      </c>
      <c r="C17" s="22" t="s">
        <v>29</v>
      </c>
      <c r="D17" s="22" t="s">
        <v>7</v>
      </c>
      <c r="E17" s="22" t="s">
        <v>20</v>
      </c>
      <c r="F17" s="22" t="s">
        <v>2</v>
      </c>
      <c r="G17" s="24">
        <v>-0.1</v>
      </c>
      <c r="H17" s="22" t="s">
        <v>32</v>
      </c>
      <c r="I17" s="44" t="s">
        <v>3</v>
      </c>
      <c r="J17" s="44"/>
      <c r="K17" s="44" t="s">
        <v>4</v>
      </c>
      <c r="L17" s="44"/>
      <c r="M17" s="22" t="s">
        <v>31</v>
      </c>
      <c r="N17" s="22" t="s">
        <v>5</v>
      </c>
      <c r="O17" s="10" t="s">
        <v>6</v>
      </c>
      <c r="P17" s="8" t="s">
        <v>27</v>
      </c>
      <c r="Q17" s="8" t="s">
        <v>28</v>
      </c>
      <c r="R17" s="8" t="s">
        <v>26</v>
      </c>
    </row>
    <row r="18" spans="1:18">
      <c r="A18" s="8">
        <v>1</v>
      </c>
      <c r="B18" s="6">
        <v>2</v>
      </c>
      <c r="C18" s="8">
        <v>3</v>
      </c>
      <c r="D18" s="6">
        <v>4</v>
      </c>
      <c r="E18" s="8">
        <v>5</v>
      </c>
      <c r="F18" s="6">
        <v>6</v>
      </c>
      <c r="G18" s="6"/>
      <c r="H18" s="6"/>
      <c r="I18" s="8">
        <v>7</v>
      </c>
      <c r="J18" s="6">
        <v>8</v>
      </c>
      <c r="K18" s="8">
        <v>9</v>
      </c>
      <c r="L18" s="6">
        <v>10</v>
      </c>
      <c r="M18" s="6">
        <v>12</v>
      </c>
      <c r="N18" s="8">
        <v>13</v>
      </c>
      <c r="O18" s="6">
        <v>14</v>
      </c>
      <c r="P18" s="8">
        <v>15</v>
      </c>
      <c r="Q18" s="6">
        <v>16</v>
      </c>
      <c r="R18" s="8">
        <v>17</v>
      </c>
    </row>
    <row r="19" spans="1:18" ht="25.5">
      <c r="A19" s="8">
        <v>1</v>
      </c>
      <c r="B19" s="5" t="s">
        <v>19</v>
      </c>
      <c r="C19" s="9" t="s">
        <v>21</v>
      </c>
      <c r="D19" s="8">
        <v>1</v>
      </c>
      <c r="E19" s="8">
        <v>12</v>
      </c>
      <c r="F19" s="11">
        <v>6133</v>
      </c>
      <c r="G19" s="14">
        <f>F19*10%</f>
        <v>613.30000000000007</v>
      </c>
      <c r="H19" s="11">
        <f>F19-G19</f>
        <v>5519.7</v>
      </c>
      <c r="I19" s="15">
        <v>0.1</v>
      </c>
      <c r="J19" s="11">
        <f>H19*I19</f>
        <v>551.97</v>
      </c>
      <c r="K19" s="15">
        <v>0.2</v>
      </c>
      <c r="L19" s="11">
        <f>H19*K19</f>
        <v>1103.94</v>
      </c>
      <c r="M19" s="8"/>
      <c r="N19" s="8"/>
      <c r="O19" s="18">
        <f>L19+J19+H19</f>
        <v>7175.61</v>
      </c>
      <c r="P19" s="7"/>
      <c r="Q19" s="7"/>
      <c r="R19" s="7">
        <f>O19+P19+Q19</f>
        <v>7175.61</v>
      </c>
    </row>
    <row r="20" spans="1:18" ht="25.5">
      <c r="A20" s="8">
        <v>2</v>
      </c>
      <c r="B20" s="5" t="s">
        <v>8</v>
      </c>
      <c r="C20" s="9" t="s">
        <v>21</v>
      </c>
      <c r="D20" s="8">
        <v>0.25</v>
      </c>
      <c r="E20" s="8">
        <v>1</v>
      </c>
      <c r="F20" s="11">
        <v>2893</v>
      </c>
      <c r="G20" s="11"/>
      <c r="H20" s="11">
        <f>F20*0.25</f>
        <v>723.25</v>
      </c>
      <c r="I20" s="15"/>
      <c r="J20" s="11"/>
      <c r="K20" s="15"/>
      <c r="L20" s="11"/>
      <c r="M20" s="11">
        <v>901.75</v>
      </c>
      <c r="N20" s="8"/>
      <c r="O20" s="12">
        <f>H20+M20</f>
        <v>1625</v>
      </c>
      <c r="P20" s="7"/>
      <c r="Q20" s="7"/>
      <c r="R20" s="7">
        <v>1181</v>
      </c>
    </row>
    <row r="21" spans="1:18" ht="24.75" customHeight="1">
      <c r="A21" s="8">
        <v>3</v>
      </c>
      <c r="B21" s="5" t="s">
        <v>19</v>
      </c>
      <c r="C21" s="9" t="s">
        <v>22</v>
      </c>
      <c r="D21" s="8">
        <v>1</v>
      </c>
      <c r="E21" s="8">
        <v>12</v>
      </c>
      <c r="F21" s="11">
        <v>6133</v>
      </c>
      <c r="G21" s="14">
        <f>F21*10%</f>
        <v>613.30000000000007</v>
      </c>
      <c r="H21" s="11">
        <f>F21-G21</f>
        <v>5519.7</v>
      </c>
      <c r="I21" s="15">
        <v>0.3</v>
      </c>
      <c r="J21" s="11">
        <f>H21*I21</f>
        <v>1655.9099999999999</v>
      </c>
      <c r="K21" s="15">
        <v>0.2</v>
      </c>
      <c r="L21" s="11">
        <f>H21*K21</f>
        <v>1103.94</v>
      </c>
      <c r="M21" s="8"/>
      <c r="N21" s="8"/>
      <c r="O21" s="12">
        <f>H21+J21+L21+M21</f>
        <v>8279.5499999999993</v>
      </c>
      <c r="P21" s="7"/>
      <c r="Q21" s="7"/>
      <c r="R21" s="7">
        <f t="shared" ref="R21:R22" si="0">O21+P21+Q21</f>
        <v>8279.5499999999993</v>
      </c>
    </row>
    <row r="22" spans="1:18" ht="25.5">
      <c r="A22" s="8">
        <v>4</v>
      </c>
      <c r="B22" s="5" t="s">
        <v>8</v>
      </c>
      <c r="C22" s="9" t="s">
        <v>23</v>
      </c>
      <c r="D22" s="8">
        <v>0.25</v>
      </c>
      <c r="E22" s="8">
        <v>1</v>
      </c>
      <c r="F22" s="11">
        <v>2893</v>
      </c>
      <c r="G22" s="11"/>
      <c r="H22" s="11">
        <f>F22*0.25</f>
        <v>723.25</v>
      </c>
      <c r="I22" s="15"/>
      <c r="J22" s="11"/>
      <c r="K22" s="15"/>
      <c r="L22" s="11"/>
      <c r="M22" s="11">
        <v>901.75</v>
      </c>
      <c r="N22" s="8"/>
      <c r="O22" s="12">
        <f>M22+H22</f>
        <v>1625</v>
      </c>
      <c r="P22" s="7"/>
      <c r="Q22" s="7"/>
      <c r="R22" s="7">
        <f t="shared" si="0"/>
        <v>1625</v>
      </c>
    </row>
    <row r="23" spans="1:18">
      <c r="A23" s="5"/>
      <c r="B23" s="5"/>
      <c r="C23" s="5"/>
      <c r="D23" s="16">
        <f t="shared" ref="D23" si="1">SUM(D19:D22)</f>
        <v>2.5</v>
      </c>
      <c r="E23" s="11"/>
      <c r="F23" s="11">
        <f>SUM(F19:F22)</f>
        <v>18052</v>
      </c>
      <c r="G23" s="11"/>
      <c r="H23" s="11">
        <f>SUM(H19:H22)</f>
        <v>12485.9</v>
      </c>
      <c r="I23" s="8"/>
      <c r="J23" s="11">
        <f>SUM(J19:J22)</f>
        <v>2207.88</v>
      </c>
      <c r="K23" s="8"/>
      <c r="L23" s="11">
        <f>SUM(L19:L22)</f>
        <v>2207.88</v>
      </c>
      <c r="M23" s="11">
        <f>SUM(M19:M22)</f>
        <v>1803.5</v>
      </c>
      <c r="N23" s="8">
        <f t="shared" ref="N23:R23" si="2">SUM(N19:N22)</f>
        <v>0</v>
      </c>
      <c r="O23" s="12">
        <f>SUM(O19:O22)</f>
        <v>18705.16</v>
      </c>
      <c r="P23" s="7">
        <f t="shared" si="2"/>
        <v>0</v>
      </c>
      <c r="Q23" s="7">
        <f t="shared" si="2"/>
        <v>0</v>
      </c>
      <c r="R23" s="7">
        <f t="shared" si="2"/>
        <v>18261.16</v>
      </c>
    </row>
    <row r="25" spans="1:18" ht="12.75" customHeight="1">
      <c r="B25" s="3"/>
      <c r="C25" s="39"/>
      <c r="D25" s="39"/>
      <c r="E25" s="39"/>
      <c r="F25" s="39"/>
      <c r="G25" s="39"/>
      <c r="H25" s="39"/>
      <c r="I25" s="45"/>
      <c r="J25" s="45"/>
      <c r="K25" s="29"/>
      <c r="L25" s="29"/>
    </row>
    <row r="26" spans="1:18" ht="12.75" customHeight="1">
      <c r="B26" s="36" t="s">
        <v>15</v>
      </c>
      <c r="C26" s="39"/>
      <c r="D26" s="39"/>
      <c r="E26" s="39"/>
      <c r="F26" s="40" t="s">
        <v>46</v>
      </c>
      <c r="G26" s="40"/>
      <c r="H26" s="40"/>
      <c r="I26" s="40"/>
      <c r="J26" s="40"/>
      <c r="K26" s="40"/>
      <c r="L26" s="40"/>
    </row>
  </sheetData>
  <mergeCells count="26">
    <mergeCell ref="M1:O1"/>
    <mergeCell ref="B2:F2"/>
    <mergeCell ref="M2:O2"/>
    <mergeCell ref="B3:C3"/>
    <mergeCell ref="D3:F3"/>
    <mergeCell ref="M3:O3"/>
    <mergeCell ref="B14:O14"/>
    <mergeCell ref="M4:O4"/>
    <mergeCell ref="B6:F6"/>
    <mergeCell ref="K6:O6"/>
    <mergeCell ref="D7:F7"/>
    <mergeCell ref="I7:N7"/>
    <mergeCell ref="J8:O8"/>
    <mergeCell ref="A9:O9"/>
    <mergeCell ref="A10:O10"/>
    <mergeCell ref="A11:O11"/>
    <mergeCell ref="A12:O12"/>
    <mergeCell ref="A13:O13"/>
    <mergeCell ref="C26:E26"/>
    <mergeCell ref="F26:L26"/>
    <mergeCell ref="A15:O15"/>
    <mergeCell ref="A16:O16"/>
    <mergeCell ref="I17:J17"/>
    <mergeCell ref="K17:L17"/>
    <mergeCell ref="C25:H25"/>
    <mergeCell ref="I25:J2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R26"/>
  <sheetViews>
    <sheetView view="pageBreakPreview" topLeftCell="A7" zoomScale="145" zoomScaleSheetLayoutView="145" workbookViewId="0">
      <selection activeCell="O25" sqref="O25"/>
    </sheetView>
  </sheetViews>
  <sheetFormatPr defaultRowHeight="12.75"/>
  <cols>
    <col min="1" max="1" width="3.140625" customWidth="1"/>
    <col min="2" max="2" width="17.28515625" customWidth="1"/>
    <col min="3" max="3" width="16.140625" hidden="1" customWidth="1"/>
    <col min="4" max="4" width="6.140625" customWidth="1"/>
    <col min="5" max="5" width="6.85546875" customWidth="1"/>
    <col min="6" max="6" width="9.7109375" customWidth="1"/>
    <col min="7" max="7" width="7" customWidth="1"/>
    <col min="8" max="8" width="8.5703125" customWidth="1"/>
    <col min="9" max="9" width="7.42578125" customWidth="1"/>
    <col min="10" max="11" width="7.7109375" customWidth="1"/>
    <col min="12" max="12" width="7.85546875" customWidth="1"/>
    <col min="13" max="13" width="9.28515625" customWidth="1"/>
    <col min="14" max="14" width="5.28515625" customWidth="1"/>
  </cols>
  <sheetData>
    <row r="1" spans="1:15" ht="15">
      <c r="B1" s="1" t="s">
        <v>17</v>
      </c>
      <c r="C1" s="1"/>
      <c r="D1" s="27"/>
      <c r="E1" s="27"/>
      <c r="F1" s="27"/>
      <c r="G1" s="27"/>
      <c r="H1" s="27"/>
      <c r="M1" s="47" t="s">
        <v>9</v>
      </c>
      <c r="N1" s="47"/>
      <c r="O1" s="47"/>
    </row>
    <row r="2" spans="1:15" ht="13.5">
      <c r="B2" s="48" t="s">
        <v>18</v>
      </c>
      <c r="C2" s="48"/>
      <c r="D2" s="48"/>
      <c r="E2" s="48"/>
      <c r="F2" s="48"/>
      <c r="G2" s="25"/>
      <c r="H2" s="25"/>
      <c r="M2" s="47" t="s">
        <v>10</v>
      </c>
      <c r="N2" s="47"/>
      <c r="O2" s="47"/>
    </row>
    <row r="3" spans="1:15" ht="13.5">
      <c r="B3" s="59"/>
      <c r="C3" s="59"/>
      <c r="D3" s="50" t="s">
        <v>38</v>
      </c>
      <c r="E3" s="50"/>
      <c r="F3" s="50"/>
      <c r="G3" s="26"/>
      <c r="H3" s="26"/>
      <c r="M3" s="47" t="s">
        <v>11</v>
      </c>
      <c r="N3" s="47"/>
      <c r="O3" s="47"/>
    </row>
    <row r="4" spans="1:15" ht="13.5">
      <c r="B4" s="27"/>
      <c r="C4" s="27"/>
      <c r="D4" s="27"/>
      <c r="E4" s="27"/>
      <c r="F4" s="27"/>
      <c r="G4" s="27"/>
      <c r="H4" s="27"/>
      <c r="M4" s="47" t="s">
        <v>12</v>
      </c>
      <c r="N4" s="47"/>
      <c r="O4" s="47"/>
    </row>
    <row r="5" spans="1:15" ht="15">
      <c r="B5" s="1"/>
      <c r="C5" s="1"/>
      <c r="D5" s="27"/>
      <c r="E5" s="27"/>
      <c r="F5" s="27"/>
      <c r="G5" s="27"/>
      <c r="H5" s="27"/>
      <c r="I5" s="27"/>
      <c r="J5" s="27"/>
      <c r="K5" s="27"/>
      <c r="L5" s="27"/>
      <c r="M5" s="1" t="s">
        <v>0</v>
      </c>
      <c r="N5" s="2"/>
      <c r="O5" s="2"/>
    </row>
    <row r="6" spans="1:15" ht="15.75" customHeight="1">
      <c r="B6" s="48"/>
      <c r="C6" s="48"/>
      <c r="D6" s="48"/>
      <c r="E6" s="48"/>
      <c r="F6" s="48"/>
      <c r="G6" s="25"/>
      <c r="H6" s="25"/>
      <c r="I6" s="27"/>
      <c r="J6" s="27"/>
      <c r="K6" s="49" t="s">
        <v>30</v>
      </c>
      <c r="L6" s="49"/>
      <c r="M6" s="49"/>
      <c r="N6" s="49"/>
      <c r="O6" s="49"/>
    </row>
    <row r="7" spans="1:15" ht="13.5" customHeight="1">
      <c r="B7" s="23"/>
      <c r="C7" s="23"/>
      <c r="D7" s="50"/>
      <c r="E7" s="50"/>
      <c r="F7" s="50"/>
      <c r="G7" s="26"/>
      <c r="H7" s="26"/>
      <c r="I7" s="51"/>
      <c r="J7" s="51"/>
      <c r="K7" s="51"/>
      <c r="L7" s="51"/>
      <c r="M7" s="51"/>
      <c r="N7" s="51"/>
      <c r="O7" s="17">
        <f>O23</f>
        <v>18705.16</v>
      </c>
    </row>
    <row r="8" spans="1:15" ht="15">
      <c r="B8" s="27"/>
      <c r="C8" s="27"/>
      <c r="D8" s="27"/>
      <c r="E8" s="27"/>
      <c r="F8" s="27"/>
      <c r="G8" s="27"/>
      <c r="H8" s="27"/>
      <c r="I8" s="27"/>
      <c r="J8" s="52" t="s">
        <v>33</v>
      </c>
      <c r="K8" s="52"/>
      <c r="L8" s="52"/>
      <c r="M8" s="52"/>
      <c r="N8" s="52"/>
      <c r="O8" s="52"/>
    </row>
    <row r="9" spans="1:15">
      <c r="A9" s="53" t="s">
        <v>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5">
      <c r="A10" s="54" t="s">
        <v>39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</row>
    <row r="11" spans="1:15">
      <c r="A11" s="40" t="s">
        <v>16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>
      <c r="A12" s="55" t="s">
        <v>37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</row>
    <row r="13" spans="1:15">
      <c r="A13" s="40" t="s">
        <v>14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ht="16.5">
      <c r="B14" s="46" t="s">
        <v>36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ht="15">
      <c r="A15" s="41" t="s">
        <v>34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>
      <c r="A16" s="43" t="s">
        <v>13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8" ht="42" customHeight="1">
      <c r="A17" s="13"/>
      <c r="B17" s="28" t="s">
        <v>1</v>
      </c>
      <c r="C17" s="28" t="s">
        <v>29</v>
      </c>
      <c r="D17" s="28" t="s">
        <v>7</v>
      </c>
      <c r="E17" s="28" t="s">
        <v>20</v>
      </c>
      <c r="F17" s="28" t="s">
        <v>2</v>
      </c>
      <c r="G17" s="24">
        <v>-0.1</v>
      </c>
      <c r="H17" s="28" t="s">
        <v>32</v>
      </c>
      <c r="I17" s="44" t="s">
        <v>3</v>
      </c>
      <c r="J17" s="44"/>
      <c r="K17" s="44" t="s">
        <v>4</v>
      </c>
      <c r="L17" s="44"/>
      <c r="M17" s="28" t="s">
        <v>31</v>
      </c>
      <c r="N17" s="28" t="s">
        <v>5</v>
      </c>
      <c r="O17" s="10" t="s">
        <v>6</v>
      </c>
      <c r="P17" s="8" t="s">
        <v>27</v>
      </c>
      <c r="Q17" s="8" t="s">
        <v>28</v>
      </c>
      <c r="R17" s="8" t="s">
        <v>26</v>
      </c>
    </row>
    <row r="18" spans="1:18">
      <c r="A18" s="8">
        <v>1</v>
      </c>
      <c r="B18" s="6">
        <v>2</v>
      </c>
      <c r="C18" s="8">
        <v>3</v>
      </c>
      <c r="D18" s="6">
        <v>4</v>
      </c>
      <c r="E18" s="8">
        <v>5</v>
      </c>
      <c r="F18" s="6">
        <v>6</v>
      </c>
      <c r="G18" s="6"/>
      <c r="H18" s="6"/>
      <c r="I18" s="8">
        <v>7</v>
      </c>
      <c r="J18" s="6">
        <v>8</v>
      </c>
      <c r="K18" s="8">
        <v>9</v>
      </c>
      <c r="L18" s="6">
        <v>10</v>
      </c>
      <c r="M18" s="6">
        <v>12</v>
      </c>
      <c r="N18" s="8">
        <v>13</v>
      </c>
      <c r="O18" s="6">
        <v>14</v>
      </c>
      <c r="P18" s="8">
        <v>15</v>
      </c>
      <c r="Q18" s="6">
        <v>16</v>
      </c>
      <c r="R18" s="8">
        <v>17</v>
      </c>
    </row>
    <row r="19" spans="1:18" ht="25.5">
      <c r="A19" s="8">
        <v>1</v>
      </c>
      <c r="B19" s="5" t="s">
        <v>19</v>
      </c>
      <c r="C19" s="9" t="s">
        <v>21</v>
      </c>
      <c r="D19" s="8">
        <v>1</v>
      </c>
      <c r="E19" s="8">
        <v>12</v>
      </c>
      <c r="F19" s="11">
        <v>6133</v>
      </c>
      <c r="G19" s="14">
        <f>F19*10%</f>
        <v>613.30000000000007</v>
      </c>
      <c r="H19" s="11">
        <f>F19-G19</f>
        <v>5519.7</v>
      </c>
      <c r="I19" s="15">
        <v>0.1</v>
      </c>
      <c r="J19" s="11">
        <f>H19*I19</f>
        <v>551.97</v>
      </c>
      <c r="K19" s="15">
        <v>0.2</v>
      </c>
      <c r="L19" s="11">
        <f>H19*K19</f>
        <v>1103.94</v>
      </c>
      <c r="M19" s="8"/>
      <c r="N19" s="8"/>
      <c r="O19" s="18">
        <f>L19+J19+H19</f>
        <v>7175.61</v>
      </c>
      <c r="P19" s="7"/>
      <c r="Q19" s="7"/>
      <c r="R19" s="7">
        <f>O19+P19+Q19</f>
        <v>7175.61</v>
      </c>
    </row>
    <row r="20" spans="1:18" ht="25.5">
      <c r="A20" s="8">
        <v>2</v>
      </c>
      <c r="B20" s="5" t="s">
        <v>8</v>
      </c>
      <c r="C20" s="9" t="s">
        <v>21</v>
      </c>
      <c r="D20" s="8">
        <v>0.25</v>
      </c>
      <c r="E20" s="8">
        <v>1</v>
      </c>
      <c r="F20" s="11">
        <v>2893</v>
      </c>
      <c r="G20" s="11"/>
      <c r="H20" s="11">
        <f>F20*0.25</f>
        <v>723.25</v>
      </c>
      <c r="I20" s="15"/>
      <c r="J20" s="11"/>
      <c r="K20" s="15"/>
      <c r="L20" s="11"/>
      <c r="M20" s="11">
        <v>901.75</v>
      </c>
      <c r="N20" s="8"/>
      <c r="O20" s="12">
        <f>H20+M20</f>
        <v>1625</v>
      </c>
      <c r="P20" s="7"/>
      <c r="Q20" s="7"/>
      <c r="R20" s="7">
        <v>1181</v>
      </c>
    </row>
    <row r="21" spans="1:18" ht="24.75" customHeight="1">
      <c r="A21" s="8">
        <v>3</v>
      </c>
      <c r="B21" s="5" t="s">
        <v>19</v>
      </c>
      <c r="C21" s="9" t="s">
        <v>22</v>
      </c>
      <c r="D21" s="8">
        <v>1</v>
      </c>
      <c r="E21" s="8">
        <v>12</v>
      </c>
      <c r="F21" s="11">
        <v>6133</v>
      </c>
      <c r="G21" s="14">
        <f>F21*10%</f>
        <v>613.30000000000007</v>
      </c>
      <c r="H21" s="11">
        <f>F21-G21</f>
        <v>5519.7</v>
      </c>
      <c r="I21" s="15">
        <v>0.3</v>
      </c>
      <c r="J21" s="11">
        <f>H21*I21</f>
        <v>1655.9099999999999</v>
      </c>
      <c r="K21" s="15">
        <v>0.2</v>
      </c>
      <c r="L21" s="11">
        <f>H21*K21</f>
        <v>1103.94</v>
      </c>
      <c r="M21" s="8"/>
      <c r="N21" s="8"/>
      <c r="O21" s="12">
        <f>H21+J21+L21+M21</f>
        <v>8279.5499999999993</v>
      </c>
      <c r="P21" s="7"/>
      <c r="Q21" s="7"/>
      <c r="R21" s="7">
        <f t="shared" ref="R21:R22" si="0">O21+P21+Q21</f>
        <v>8279.5499999999993</v>
      </c>
    </row>
    <row r="22" spans="1:18" ht="25.5">
      <c r="A22" s="8">
        <v>4</v>
      </c>
      <c r="B22" s="5" t="s">
        <v>8</v>
      </c>
      <c r="C22" s="9" t="s">
        <v>23</v>
      </c>
      <c r="D22" s="8">
        <v>0.25</v>
      </c>
      <c r="E22" s="8">
        <v>1</v>
      </c>
      <c r="F22" s="11">
        <v>2893</v>
      </c>
      <c r="G22" s="11"/>
      <c r="H22" s="11">
        <f>F22*0.25</f>
        <v>723.25</v>
      </c>
      <c r="I22" s="15"/>
      <c r="J22" s="11"/>
      <c r="K22" s="15"/>
      <c r="L22" s="11"/>
      <c r="M22" s="11">
        <v>901.75</v>
      </c>
      <c r="N22" s="8"/>
      <c r="O22" s="12">
        <f>M22+H22</f>
        <v>1625</v>
      </c>
      <c r="P22" s="7"/>
      <c r="Q22" s="7"/>
      <c r="R22" s="7">
        <f t="shared" si="0"/>
        <v>1625</v>
      </c>
    </row>
    <row r="23" spans="1:18">
      <c r="A23" s="5"/>
      <c r="B23" s="5"/>
      <c r="C23" s="5"/>
      <c r="D23" s="16">
        <f t="shared" ref="D23" si="1">SUM(D19:D22)</f>
        <v>2.5</v>
      </c>
      <c r="E23" s="11"/>
      <c r="F23" s="11">
        <f>SUM(F19:F22)</f>
        <v>18052</v>
      </c>
      <c r="G23" s="11"/>
      <c r="H23" s="11">
        <f>SUM(H19:H22)</f>
        <v>12485.9</v>
      </c>
      <c r="I23" s="8"/>
      <c r="J23" s="11">
        <f>SUM(J19:J22)</f>
        <v>2207.88</v>
      </c>
      <c r="K23" s="8"/>
      <c r="L23" s="11">
        <f>SUM(L19:L22)</f>
        <v>2207.88</v>
      </c>
      <c r="M23" s="11">
        <f>SUM(M19:M22)</f>
        <v>1803.5</v>
      </c>
      <c r="N23" s="8">
        <f t="shared" ref="N23:R23" si="2">SUM(N19:N22)</f>
        <v>0</v>
      </c>
      <c r="O23" s="12">
        <f>SUM(O19:O22)</f>
        <v>18705.16</v>
      </c>
      <c r="P23" s="7">
        <f t="shared" si="2"/>
        <v>0</v>
      </c>
      <c r="Q23" s="7">
        <f t="shared" si="2"/>
        <v>0</v>
      </c>
      <c r="R23" s="7">
        <f t="shared" si="2"/>
        <v>18261.16</v>
      </c>
    </row>
    <row r="25" spans="1:18" ht="12.75" customHeight="1">
      <c r="B25" s="3"/>
      <c r="C25" s="39" t="s">
        <v>41</v>
      </c>
      <c r="D25" s="39"/>
      <c r="E25" s="39"/>
      <c r="F25" s="39"/>
      <c r="G25" s="39"/>
      <c r="H25" s="39"/>
      <c r="I25" s="45"/>
      <c r="J25" s="45"/>
      <c r="K25" s="29" t="s">
        <v>40</v>
      </c>
      <c r="L25" s="29"/>
    </row>
    <row r="26" spans="1:18" ht="12.75" customHeight="1">
      <c r="B26" s="4" t="s">
        <v>15</v>
      </c>
      <c r="C26" s="39"/>
      <c r="D26" s="39"/>
      <c r="E26" s="39"/>
      <c r="F26" s="40" t="s">
        <v>25</v>
      </c>
      <c r="G26" s="40"/>
      <c r="H26" s="40"/>
      <c r="I26" s="40"/>
      <c r="J26" s="40"/>
      <c r="K26" s="40"/>
      <c r="L26" s="40"/>
    </row>
  </sheetData>
  <mergeCells count="26">
    <mergeCell ref="C26:E26"/>
    <mergeCell ref="F26:L26"/>
    <mergeCell ref="A15:O15"/>
    <mergeCell ref="A16:O16"/>
    <mergeCell ref="I17:J17"/>
    <mergeCell ref="K17:L17"/>
    <mergeCell ref="C25:H25"/>
    <mergeCell ref="I25:J25"/>
    <mergeCell ref="B14:O14"/>
    <mergeCell ref="M4:O4"/>
    <mergeCell ref="B6:F6"/>
    <mergeCell ref="K6:O6"/>
    <mergeCell ref="D7:F7"/>
    <mergeCell ref="I7:N7"/>
    <mergeCell ref="J8:O8"/>
    <mergeCell ref="A9:O9"/>
    <mergeCell ref="A10:O10"/>
    <mergeCell ref="A11:O11"/>
    <mergeCell ref="A12:O12"/>
    <mergeCell ref="A13:O13"/>
    <mergeCell ref="M1:O1"/>
    <mergeCell ref="B2:F2"/>
    <mergeCell ref="M2:O2"/>
    <mergeCell ref="B3:C3"/>
    <mergeCell ref="D3:F3"/>
    <mergeCell ref="M3:O3"/>
  </mergeCells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C26" sqref="C26:D26"/>
    </sheetView>
  </sheetViews>
  <sheetFormatPr defaultRowHeight="12.75"/>
  <cols>
    <col min="1" max="1" width="5.140625" customWidth="1"/>
    <col min="2" max="2" width="18.42578125" customWidth="1"/>
  </cols>
  <sheetData>
    <row r="1" spans="1:14" ht="15">
      <c r="B1" s="1" t="s">
        <v>17</v>
      </c>
      <c r="C1" s="33"/>
      <c r="D1" s="33"/>
      <c r="E1" s="33"/>
      <c r="F1" s="33"/>
      <c r="G1" s="33"/>
      <c r="L1" s="47" t="s">
        <v>9</v>
      </c>
      <c r="M1" s="47"/>
      <c r="N1" s="47"/>
    </row>
    <row r="2" spans="1:14" ht="13.5">
      <c r="B2" s="48" t="s">
        <v>45</v>
      </c>
      <c r="C2" s="48"/>
      <c r="D2" s="48"/>
      <c r="E2" s="48"/>
      <c r="F2" s="30"/>
      <c r="G2" s="30"/>
      <c r="L2" s="47" t="s">
        <v>10</v>
      </c>
      <c r="M2" s="47"/>
      <c r="N2" s="47"/>
    </row>
    <row r="3" spans="1:14" ht="13.5">
      <c r="B3" s="31"/>
      <c r="C3" s="50" t="s">
        <v>40</v>
      </c>
      <c r="D3" s="50"/>
      <c r="E3" s="50"/>
      <c r="F3" s="32"/>
      <c r="G3" s="32"/>
      <c r="L3" s="47" t="s">
        <v>11</v>
      </c>
      <c r="M3" s="47"/>
      <c r="N3" s="47"/>
    </row>
    <row r="4" spans="1:14" ht="13.5">
      <c r="B4" s="33"/>
      <c r="C4" s="33"/>
      <c r="D4" s="33"/>
      <c r="E4" s="33"/>
      <c r="F4" s="33"/>
      <c r="G4" s="33"/>
      <c r="L4" s="47" t="s">
        <v>12</v>
      </c>
      <c r="M4" s="47"/>
      <c r="N4" s="47"/>
    </row>
    <row r="5" spans="1:14" ht="15">
      <c r="B5" s="1"/>
      <c r="C5" s="33"/>
      <c r="D5" s="33"/>
      <c r="E5" s="33"/>
      <c r="F5" s="33"/>
      <c r="G5" s="33"/>
      <c r="H5" s="33"/>
      <c r="I5" s="33"/>
      <c r="J5" s="33"/>
      <c r="K5" s="33"/>
      <c r="L5" s="1" t="s">
        <v>0</v>
      </c>
      <c r="M5" s="2"/>
      <c r="N5" s="2"/>
    </row>
    <row r="6" spans="1:14" ht="13.5">
      <c r="B6" s="48"/>
      <c r="C6" s="48"/>
      <c r="D6" s="48"/>
      <c r="E6" s="48"/>
      <c r="F6" s="30"/>
      <c r="G6" s="30"/>
      <c r="H6" s="33"/>
      <c r="I6" s="33"/>
      <c r="J6" s="49" t="s">
        <v>30</v>
      </c>
      <c r="K6" s="49"/>
      <c r="L6" s="49"/>
      <c r="M6" s="49"/>
      <c r="N6" s="49"/>
    </row>
    <row r="7" spans="1:14" ht="15">
      <c r="B7" s="23"/>
      <c r="C7" s="50"/>
      <c r="D7" s="50"/>
      <c r="E7" s="50"/>
      <c r="F7" s="32"/>
      <c r="G7" s="32"/>
      <c r="H7" s="51"/>
      <c r="I7" s="51"/>
      <c r="J7" s="51"/>
      <c r="K7" s="51"/>
      <c r="L7" s="51"/>
      <c r="M7" s="51"/>
      <c r="N7" s="17">
        <f>N23</f>
        <v>17263.2</v>
      </c>
    </row>
    <row r="8" spans="1:14" ht="15">
      <c r="B8" s="33"/>
      <c r="C8" s="33"/>
      <c r="D8" s="33"/>
      <c r="E8" s="33"/>
      <c r="F8" s="33"/>
      <c r="G8" s="33"/>
      <c r="H8" s="33"/>
      <c r="I8" s="52" t="s">
        <v>33</v>
      </c>
      <c r="J8" s="52"/>
      <c r="K8" s="52"/>
      <c r="L8" s="52"/>
      <c r="M8" s="52"/>
      <c r="N8" s="52"/>
    </row>
    <row r="9" spans="1:14">
      <c r="A9" s="53" t="s">
        <v>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>
      <c r="A10" s="54" t="s">
        <v>39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14">
      <c r="A11" s="40" t="s">
        <v>16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>
      <c r="A12" s="55" t="s">
        <v>42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</row>
    <row r="13" spans="1:14">
      <c r="A13" s="40" t="s">
        <v>14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6.5">
      <c r="B14" s="46" t="s">
        <v>35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5" spans="1:14" ht="15">
      <c r="A15" s="41" t="s">
        <v>34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>
      <c r="A16" s="43" t="s">
        <v>13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spans="1:14" ht="27">
      <c r="A17" s="13"/>
      <c r="B17" s="34" t="s">
        <v>1</v>
      </c>
      <c r="C17" s="34" t="s">
        <v>7</v>
      </c>
      <c r="D17" s="34" t="s">
        <v>20</v>
      </c>
      <c r="E17" s="34" t="s">
        <v>2</v>
      </c>
      <c r="F17" s="24">
        <v>-0.1</v>
      </c>
      <c r="G17" s="34" t="s">
        <v>32</v>
      </c>
      <c r="H17" s="44" t="s">
        <v>3</v>
      </c>
      <c r="I17" s="44"/>
      <c r="J17" s="44" t="s">
        <v>4</v>
      </c>
      <c r="K17" s="44"/>
      <c r="L17" s="34" t="s">
        <v>31</v>
      </c>
      <c r="M17" s="34" t="s">
        <v>5</v>
      </c>
      <c r="N17" s="10" t="s">
        <v>6</v>
      </c>
    </row>
    <row r="18" spans="1:14">
      <c r="A18" s="8">
        <v>1</v>
      </c>
      <c r="B18" s="6">
        <v>2</v>
      </c>
      <c r="C18" s="6">
        <v>4</v>
      </c>
      <c r="D18" s="8">
        <v>5</v>
      </c>
      <c r="E18" s="6">
        <v>6</v>
      </c>
      <c r="F18" s="6"/>
      <c r="G18" s="6"/>
      <c r="H18" s="8">
        <v>7</v>
      </c>
      <c r="I18" s="6">
        <v>8</v>
      </c>
      <c r="J18" s="8">
        <v>9</v>
      </c>
      <c r="K18" s="6">
        <v>10</v>
      </c>
      <c r="L18" s="6">
        <v>12</v>
      </c>
      <c r="M18" s="8">
        <v>13</v>
      </c>
      <c r="N18" s="6">
        <v>14</v>
      </c>
    </row>
    <row r="19" spans="1:14">
      <c r="A19" s="8">
        <v>1</v>
      </c>
      <c r="B19" s="5" t="s">
        <v>19</v>
      </c>
      <c r="C19" s="8">
        <v>1</v>
      </c>
      <c r="D19" s="8">
        <v>12</v>
      </c>
      <c r="E19" s="11">
        <v>5660</v>
      </c>
      <c r="F19" s="14">
        <f>E19*10%</f>
        <v>566</v>
      </c>
      <c r="G19" s="11">
        <f>E19-F19</f>
        <v>5094</v>
      </c>
      <c r="H19" s="15">
        <v>0.1</v>
      </c>
      <c r="I19" s="11">
        <f>G19*H19</f>
        <v>509.40000000000003</v>
      </c>
      <c r="J19" s="15">
        <v>0.2</v>
      </c>
      <c r="K19" s="11">
        <f>G19*J19</f>
        <v>1018.8000000000001</v>
      </c>
      <c r="L19" s="8"/>
      <c r="M19" s="8"/>
      <c r="N19" s="18">
        <f>K19+I19+G19</f>
        <v>6622.2</v>
      </c>
    </row>
    <row r="20" spans="1:14">
      <c r="A20" s="8">
        <v>2</v>
      </c>
      <c r="B20" s="5" t="s">
        <v>8</v>
      </c>
      <c r="C20" s="8">
        <v>0.25</v>
      </c>
      <c r="D20" s="8">
        <v>1</v>
      </c>
      <c r="E20" s="11">
        <v>2670</v>
      </c>
      <c r="F20" s="11"/>
      <c r="G20" s="11">
        <f>E20*0.25</f>
        <v>667.5</v>
      </c>
      <c r="H20" s="15"/>
      <c r="I20" s="11"/>
      <c r="J20" s="15"/>
      <c r="K20" s="11"/>
      <c r="L20" s="11">
        <v>832.5</v>
      </c>
      <c r="M20" s="8"/>
      <c r="N20" s="12">
        <f>G20+L20</f>
        <v>1500</v>
      </c>
    </row>
    <row r="21" spans="1:14">
      <c r="A21" s="8">
        <v>3</v>
      </c>
      <c r="B21" s="5" t="s">
        <v>19</v>
      </c>
      <c r="C21" s="8">
        <v>1</v>
      </c>
      <c r="D21" s="8">
        <v>12</v>
      </c>
      <c r="E21" s="11">
        <v>5660</v>
      </c>
      <c r="F21" s="14">
        <f>E21*10%</f>
        <v>566</v>
      </c>
      <c r="G21" s="11">
        <f>E21-F21</f>
        <v>5094</v>
      </c>
      <c r="H21" s="15">
        <v>0.3</v>
      </c>
      <c r="I21" s="11">
        <f>G21*H21</f>
        <v>1528.2</v>
      </c>
      <c r="J21" s="15">
        <v>0.2</v>
      </c>
      <c r="K21" s="11">
        <f>G21*J21</f>
        <v>1018.8000000000001</v>
      </c>
      <c r="L21" s="8"/>
      <c r="M21" s="8"/>
      <c r="N21" s="12">
        <f>G21+I21+K21+L21</f>
        <v>7641</v>
      </c>
    </row>
    <row r="22" spans="1:14">
      <c r="A22" s="8">
        <v>4</v>
      </c>
      <c r="B22" s="5" t="s">
        <v>8</v>
      </c>
      <c r="C22" s="8">
        <v>0.25</v>
      </c>
      <c r="D22" s="8">
        <v>1</v>
      </c>
      <c r="E22" s="11">
        <v>2670</v>
      </c>
      <c r="F22" s="11"/>
      <c r="G22" s="11">
        <f>E22*0.25</f>
        <v>667.5</v>
      </c>
      <c r="H22" s="15"/>
      <c r="I22" s="11"/>
      <c r="J22" s="15"/>
      <c r="K22" s="11"/>
      <c r="L22" s="11">
        <v>832.5</v>
      </c>
      <c r="M22" s="8"/>
      <c r="N22" s="12">
        <f>L22+G22</f>
        <v>1500</v>
      </c>
    </row>
    <row r="23" spans="1:14">
      <c r="A23" s="5"/>
      <c r="B23" s="5"/>
      <c r="C23" s="16">
        <f t="shared" ref="C23" si="0">SUM(C19:C22)</f>
        <v>2.5</v>
      </c>
      <c r="D23" s="11"/>
      <c r="E23" s="11">
        <f>SUM(E19:E22)</f>
        <v>16660</v>
      </c>
      <c r="F23" s="11"/>
      <c r="G23" s="11">
        <f>SUM(G19:G22)</f>
        <v>11523</v>
      </c>
      <c r="H23" s="8"/>
      <c r="I23" s="11">
        <f>SUM(I19:I22)</f>
        <v>2037.6000000000001</v>
      </c>
      <c r="J23" s="8"/>
      <c r="K23" s="11">
        <f>SUM(K19:K22)</f>
        <v>2037.6000000000001</v>
      </c>
      <c r="L23" s="11">
        <f>SUM(L19:L22)</f>
        <v>1665</v>
      </c>
      <c r="M23" s="8">
        <f t="shared" ref="M23" si="1">SUM(M19:M22)</f>
        <v>0</v>
      </c>
      <c r="N23" s="12">
        <f>SUM(N19:N22)</f>
        <v>17263.2</v>
      </c>
    </row>
    <row r="25" spans="1:14">
      <c r="B25" s="3"/>
      <c r="C25" s="39" t="s">
        <v>43</v>
      </c>
      <c r="D25" s="39"/>
      <c r="E25" s="39"/>
      <c r="F25" s="39"/>
      <c r="G25" s="39"/>
      <c r="H25" s="45"/>
      <c r="I25" s="45"/>
      <c r="J25" s="35" t="s">
        <v>44</v>
      </c>
      <c r="K25" s="35"/>
    </row>
    <row r="26" spans="1:14">
      <c r="B26" s="4" t="s">
        <v>15</v>
      </c>
      <c r="C26" s="39"/>
      <c r="D26" s="39"/>
      <c r="E26" s="40" t="s">
        <v>25</v>
      </c>
      <c r="F26" s="40"/>
      <c r="G26" s="40"/>
      <c r="H26" s="40"/>
      <c r="I26" s="40"/>
      <c r="J26" s="40"/>
      <c r="K26" s="40"/>
    </row>
  </sheetData>
  <mergeCells count="25">
    <mergeCell ref="C26:D26"/>
    <mergeCell ref="E26:K26"/>
    <mergeCell ref="A15:N15"/>
    <mergeCell ref="A16:N16"/>
    <mergeCell ref="H17:I17"/>
    <mergeCell ref="J17:K17"/>
    <mergeCell ref="C25:G25"/>
    <mergeCell ref="H25:I25"/>
    <mergeCell ref="B14:N14"/>
    <mergeCell ref="L4:N4"/>
    <mergeCell ref="B6:E6"/>
    <mergeCell ref="J6:N6"/>
    <mergeCell ref="C7:E7"/>
    <mergeCell ref="H7:M7"/>
    <mergeCell ref="I8:N8"/>
    <mergeCell ref="A9:N9"/>
    <mergeCell ref="A10:N10"/>
    <mergeCell ref="A11:N11"/>
    <mergeCell ref="A12:N12"/>
    <mergeCell ref="A13:N13"/>
    <mergeCell ref="L1:N1"/>
    <mergeCell ref="B2:E2"/>
    <mergeCell ref="L2:N2"/>
    <mergeCell ref="C3:E3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грудень 2021</vt:lpstr>
      <vt:lpstr>липень 2021</vt:lpstr>
      <vt:lpstr>Лист1</vt:lpstr>
      <vt:lpstr>'грудень 2021'!Область_печати</vt:lpstr>
      <vt:lpstr>'липень 2021'!Область_печати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Пользователь</cp:lastModifiedBy>
  <cp:lastPrinted>2021-12-07T08:32:17Z</cp:lastPrinted>
  <dcterms:created xsi:type="dcterms:W3CDTF">2009-12-26T10:09:21Z</dcterms:created>
  <dcterms:modified xsi:type="dcterms:W3CDTF">2021-12-13T11:13:22Z</dcterms:modified>
</cp:coreProperties>
</file>