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 firstSheet="4" activeTab="4"/>
  </bookViews>
  <sheets>
    <sheet name="110502 травень 16" sheetId="12" r:id="rId1"/>
    <sheet name="110502 грудень 16" sheetId="26" r:id="rId2"/>
    <sheet name="110502 січень 17" sheetId="27" r:id="rId3"/>
    <sheet name="110502 травень 17" sheetId="28" r:id="rId4"/>
    <sheet name="для звіту" sheetId="34" r:id="rId5"/>
  </sheets>
  <definedNames>
    <definedName name="_xlnm.Print_Area" localSheetId="1">'110502 грудень 16'!$A$1:$J$57</definedName>
    <definedName name="_xlnm.Print_Area" localSheetId="2">'110502 січень 17'!$A$1:$L$29</definedName>
    <definedName name="_xlnm.Print_Area" localSheetId="0">'110502 травень 16'!$A$1:$J$58</definedName>
    <definedName name="_xlnm.Print_Area" localSheetId="3">'110502 травень 17'!$A$1:$L$28</definedName>
  </definedNames>
  <calcPr calcId="125725"/>
</workbook>
</file>

<file path=xl/calcChain.xml><?xml version="1.0" encoding="utf-8"?>
<calcChain xmlns="http://schemas.openxmlformats.org/spreadsheetml/2006/main">
  <c r="G25" i="34"/>
  <c r="D25"/>
  <c r="I24"/>
  <c r="K24" s="1"/>
  <c r="E24"/>
  <c r="M24" s="1"/>
  <c r="I23"/>
  <c r="K23" s="1"/>
  <c r="M23" s="1"/>
  <c r="I25" l="1"/>
  <c r="K25"/>
  <c r="M25"/>
  <c r="L10" s="1"/>
  <c r="G21" i="27" l="1"/>
  <c r="L21" s="1"/>
  <c r="K22" i="28" l="1"/>
  <c r="L21"/>
  <c r="K22" i="27"/>
  <c r="N21"/>
  <c r="M21"/>
  <c r="O21" l="1"/>
  <c r="E22" i="28"/>
  <c r="C22"/>
  <c r="F20"/>
  <c r="F22" s="1"/>
  <c r="E22" i="27"/>
  <c r="C22"/>
  <c r="F20"/>
  <c r="G20" s="1"/>
  <c r="E22" i="26"/>
  <c r="C22"/>
  <c r="G21"/>
  <c r="J21" s="1"/>
  <c r="F20"/>
  <c r="F22" s="1"/>
  <c r="F20" i="12"/>
  <c r="G20" i="26" l="1"/>
  <c r="I20" s="1"/>
  <c r="G20" i="28"/>
  <c r="I20" s="1"/>
  <c r="L20" s="1"/>
  <c r="L22" s="1"/>
  <c r="G22" i="27"/>
  <c r="I20"/>
  <c r="L20" s="1"/>
  <c r="F22"/>
  <c r="I22" i="26"/>
  <c r="J20"/>
  <c r="J22" s="1"/>
  <c r="J7" s="1"/>
  <c r="G22"/>
  <c r="E22" i="12"/>
  <c r="G21"/>
  <c r="J21" s="1"/>
  <c r="G20"/>
  <c r="C22"/>
  <c r="G22" i="28" l="1"/>
  <c r="I22"/>
  <c r="N20" i="27"/>
  <c r="N22" s="1"/>
  <c r="M20"/>
  <c r="M22" s="1"/>
  <c r="L7" i="28"/>
  <c r="L22" i="27"/>
  <c r="I22"/>
  <c r="F22" i="12"/>
  <c r="I20"/>
  <c r="G22"/>
  <c r="O20" i="27" l="1"/>
  <c r="O22" s="1"/>
  <c r="L7"/>
  <c r="J20" i="12"/>
  <c r="J22" s="1"/>
  <c r="J7" s="1"/>
  <c r="I22"/>
</calcChain>
</file>

<file path=xl/sharedStrings.xml><?xml version="1.0" encoding="utf-8"?>
<sst xmlns="http://schemas.openxmlformats.org/spreadsheetml/2006/main" count="185" uniqueCount="76">
  <si>
    <t xml:space="preserve">                           Затверджую</t>
  </si>
  <si>
    <t>Посада</t>
  </si>
  <si>
    <t>Кількість</t>
  </si>
  <si>
    <t>Оклад</t>
  </si>
  <si>
    <t>Сільський голова</t>
  </si>
  <si>
    <t>Техпрацівник</t>
  </si>
  <si>
    <t>Завідуюча</t>
  </si>
  <si>
    <t>№ з/п</t>
  </si>
  <si>
    <t>Разом:</t>
  </si>
  <si>
    <t xml:space="preserve">                         штат в кількості 1,5 одиниць</t>
  </si>
  <si>
    <t>ЗАТВЕРДЖЕНО</t>
  </si>
  <si>
    <t>Наказ Міністерства</t>
  </si>
  <si>
    <t>фінансів України</t>
  </si>
  <si>
    <t>від 28.01.2002 № 57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</si>
  <si>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(число, місяць, рік)</t>
    </r>
  </si>
  <si>
    <t>_______________________Г.Д. Андрєєв</t>
  </si>
  <si>
    <t>тариф.розр</t>
  </si>
  <si>
    <t>11(-10%)</t>
  </si>
  <si>
    <t>вислуга</t>
  </si>
  <si>
    <t>зарплата</t>
  </si>
  <si>
    <t xml:space="preserve">  </t>
  </si>
  <si>
    <t>М.П.</t>
  </si>
  <si>
    <t>(підпис)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</si>
  <si>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</si>
  <si>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Народному меморіально - художньому музею Ф.П.Решетникова</t>
  </si>
  <si>
    <t>на м-ць</t>
  </si>
  <si>
    <t>Начальник фінансово-економічного відділу</t>
  </si>
  <si>
    <t>Економіст фінансово-економічного відділу</t>
  </si>
  <si>
    <t xml:space="preserve">                                                     (ініціали та прізвище)</t>
  </si>
  <si>
    <t>Типовий штатний розпис на травень 2016 року</t>
  </si>
  <si>
    <t xml:space="preserve">З місячним фондом  оплати: </t>
  </si>
  <si>
    <t>ПОГОДЖЕНО</t>
  </si>
  <si>
    <t>М.А. Пірожик</t>
  </si>
  <si>
    <t xml:space="preserve">                                                                       __________________________     Дробна Л.Ю.                                                              </t>
  </si>
  <si>
    <t>Типовий штатний розпис на грудень 2016 року</t>
  </si>
  <si>
    <t>01 грудня 2016 рік</t>
  </si>
  <si>
    <t>(число, місяць, рік)</t>
  </si>
  <si>
    <t>01 травня 2016 рік</t>
  </si>
  <si>
    <t>Типовий штатний розпис на січень 2017 року</t>
  </si>
  <si>
    <t>Типовий штатний розпис на травень 2017 року</t>
  </si>
  <si>
    <t>01 травня 2017 рік</t>
  </si>
  <si>
    <t>Всього</t>
  </si>
  <si>
    <t>мат.доп</t>
  </si>
  <si>
    <t>соц.доп</t>
  </si>
  <si>
    <t>доплата</t>
  </si>
  <si>
    <t>Всього на місяць</t>
  </si>
  <si>
    <t>доплата до рівня мінімальної</t>
  </si>
  <si>
    <t>28 квітня 2017 рік</t>
  </si>
  <si>
    <t>Вислуга</t>
  </si>
  <si>
    <t>Надбавка</t>
  </si>
  <si>
    <t>Начальник служби   у справах дітей</t>
  </si>
  <si>
    <t xml:space="preserve">по Службі у справах дітей </t>
  </si>
  <si>
    <t>грн.</t>
  </si>
  <si>
    <t>Служба у справах дітей</t>
  </si>
  <si>
    <t xml:space="preserve">                                                         З місячним фондом  оплати: </t>
  </si>
  <si>
    <t xml:space="preserve">                                                              (число, місяць, рік)</t>
  </si>
  <si>
    <t xml:space="preserve">                                                                                           ЗАТВЕРДЖЕНО</t>
  </si>
  <si>
    <t xml:space="preserve">                                                                                        Наказ Міністерства</t>
  </si>
  <si>
    <t xml:space="preserve">                                                                                  фінансів України</t>
  </si>
  <si>
    <t xml:space="preserve">                                                                                    від 28.01.2002 № 57</t>
  </si>
  <si>
    <t xml:space="preserve">                                                                              Затверджую</t>
  </si>
  <si>
    <t>Спеціаліст</t>
  </si>
  <si>
    <t xml:space="preserve">                                                                                                                                          Сільський голова ______________________Григорій АНДРЄЄВ</t>
  </si>
  <si>
    <t>Ранг</t>
  </si>
  <si>
    <t>кл-ть</t>
  </si>
  <si>
    <t xml:space="preserve">                                                                      штат у кількості 1,25 одиниця</t>
  </si>
  <si>
    <t>Начальник фінансового відділу</t>
  </si>
  <si>
    <t>Марина ІВАНЕНКО</t>
  </si>
  <si>
    <t>Доплата до МЗП</t>
  </si>
  <si>
    <t>Спеціаліст відділу обліку та звітності</t>
  </si>
  <si>
    <t>Юлія ПОПОВА</t>
  </si>
  <si>
    <t xml:space="preserve">                                                              01 вересня 2021 рік</t>
  </si>
  <si>
    <t>Типовий штатний розпис на ВЕРЕСЕНЬ-ГРУДЕНЬ 2021 року</t>
  </si>
  <si>
    <t>№_____-9/VIII</t>
  </si>
  <si>
    <t xml:space="preserve">Додаток  4 до рішення сесії </t>
  </si>
  <si>
    <t xml:space="preserve">від 30.08.2021 року 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</si>
</sst>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sz val="8"/>
      <name val="Arial Cyr"/>
      <charset val="204"/>
    </font>
    <font>
      <b/>
      <sz val="10"/>
      <name val="Book Antiqua"/>
      <family val="1"/>
      <charset val="204"/>
    </font>
    <font>
      <b/>
      <sz val="9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u/>
      <sz val="8"/>
      <name val="Times New Roman"/>
      <family val="1"/>
      <charset val="204"/>
    </font>
    <font>
      <b/>
      <sz val="10"/>
      <color indexed="10"/>
      <name val="Book Antiqua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u/>
      <sz val="8"/>
      <name val="Book Antiqua"/>
      <family val="1"/>
      <charset val="204"/>
    </font>
    <font>
      <sz val="10"/>
      <name val="Arial Cyr"/>
      <charset val="204"/>
    </font>
    <font>
      <b/>
      <sz val="15"/>
      <name val="Book Antiqua"/>
      <family val="1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Alignment="1">
      <alignment vertical="justify"/>
    </xf>
    <xf numFmtId="2" fontId="0" fillId="0" borderId="0" xfId="0" applyNumberForma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justify"/>
    </xf>
    <xf numFmtId="2" fontId="4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 vertical="justify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2" fontId="5" fillId="0" borderId="0" xfId="0" applyNumberFormat="1" applyFont="1" applyAlignment="1">
      <alignment vertical="center" wrapText="1"/>
    </xf>
    <xf numFmtId="0" fontId="13" fillId="0" borderId="0" xfId="0" applyFont="1" applyAlignment="1"/>
    <xf numFmtId="0" fontId="13" fillId="0" borderId="0" xfId="0" applyFont="1"/>
    <xf numFmtId="0" fontId="12" fillId="0" borderId="0" xfId="0" applyFont="1" applyAlignment="1"/>
    <xf numFmtId="2" fontId="0" fillId="0" borderId="2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/>
    </xf>
    <xf numFmtId="0" fontId="5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1" fillId="2" borderId="2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justify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 vertical="justify"/>
    </xf>
    <xf numFmtId="2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 vertical="justify"/>
    </xf>
    <xf numFmtId="0" fontId="12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F16" sqref="F16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12" t="s">
        <v>31</v>
      </c>
      <c r="B1" s="112"/>
      <c r="E1" s="30"/>
      <c r="F1" s="30"/>
      <c r="G1" s="30"/>
      <c r="I1" s="41" t="s">
        <v>10</v>
      </c>
      <c r="J1" s="41"/>
      <c r="K1" s="30"/>
    </row>
    <row r="2" spans="1:11" ht="14.25" customHeight="1">
      <c r="A2" s="72" t="s">
        <v>26</v>
      </c>
      <c r="B2" s="70"/>
      <c r="C2" s="71"/>
      <c r="E2" s="30"/>
      <c r="F2" s="30"/>
      <c r="G2" s="30"/>
      <c r="I2" s="41" t="s">
        <v>11</v>
      </c>
      <c r="J2" s="41"/>
      <c r="K2" s="30"/>
    </row>
    <row r="3" spans="1:11" ht="13.5">
      <c r="B3" s="113"/>
      <c r="C3" s="113"/>
      <c r="D3" s="112" t="s">
        <v>32</v>
      </c>
      <c r="E3" s="112"/>
      <c r="F3" s="30"/>
      <c r="G3" s="30"/>
      <c r="I3" s="41" t="s">
        <v>12</v>
      </c>
      <c r="J3" s="41"/>
      <c r="K3" s="30"/>
    </row>
    <row r="4" spans="1:11" ht="13.5">
      <c r="E4" s="30"/>
      <c r="F4" s="30"/>
      <c r="G4" s="30"/>
      <c r="I4" s="41" t="s">
        <v>13</v>
      </c>
      <c r="J4" s="41"/>
      <c r="K4" s="30"/>
    </row>
    <row r="5" spans="1:11" ht="14.25">
      <c r="C5" s="2"/>
      <c r="D5" s="1"/>
      <c r="E5" s="13"/>
      <c r="F5" s="13"/>
      <c r="G5" s="13"/>
      <c r="H5" s="115" t="s">
        <v>0</v>
      </c>
      <c r="I5" s="115"/>
      <c r="J5" s="115"/>
      <c r="K5" s="13"/>
    </row>
    <row r="6" spans="1:11" ht="13.5">
      <c r="C6" s="2"/>
      <c r="D6" s="1"/>
      <c r="E6" s="33"/>
      <c r="F6" s="33"/>
      <c r="G6" s="121" t="s">
        <v>9</v>
      </c>
      <c r="H6" s="121"/>
      <c r="I6" s="121"/>
      <c r="J6" s="121"/>
      <c r="K6" s="33"/>
    </row>
    <row r="7" spans="1:11" ht="13.5" customHeight="1">
      <c r="B7" s="38"/>
      <c r="D7" s="122" t="s">
        <v>30</v>
      </c>
      <c r="E7" s="122"/>
      <c r="F7" s="122"/>
      <c r="G7" s="122"/>
      <c r="H7" s="122"/>
      <c r="I7" s="122"/>
      <c r="J7" s="69">
        <f>J22</f>
        <v>3068.66</v>
      </c>
      <c r="K7" s="32"/>
    </row>
    <row r="8" spans="1:11" ht="14.25">
      <c r="C8" s="2"/>
      <c r="D8" s="1"/>
      <c r="E8" s="31"/>
      <c r="F8" s="31"/>
      <c r="G8" s="31"/>
      <c r="H8" s="45"/>
      <c r="I8" s="31"/>
      <c r="J8" s="31"/>
      <c r="K8" s="31"/>
    </row>
    <row r="9" spans="1:11" ht="14.25">
      <c r="C9" s="2"/>
      <c r="D9" s="1"/>
      <c r="E9" s="13"/>
      <c r="F9" s="13"/>
      <c r="G9" s="119" t="s">
        <v>4</v>
      </c>
      <c r="H9" s="119"/>
      <c r="I9" s="119"/>
      <c r="J9" s="119"/>
      <c r="K9" s="13"/>
    </row>
    <row r="10" spans="1:11">
      <c r="D10" s="29"/>
      <c r="E10" s="29"/>
      <c r="G10" s="118" t="s">
        <v>15</v>
      </c>
      <c r="H10" s="118"/>
      <c r="I10" s="118"/>
      <c r="J10" s="118"/>
      <c r="K10" s="29"/>
    </row>
    <row r="11" spans="1:11" ht="12.75" customHeight="1">
      <c r="C11" s="27" t="s">
        <v>23</v>
      </c>
      <c r="D11" s="27"/>
      <c r="E11" s="27"/>
      <c r="F11" s="27"/>
      <c r="G11" s="27"/>
      <c r="H11" s="39"/>
      <c r="I11" s="123" t="s">
        <v>37</v>
      </c>
      <c r="J11" s="124"/>
      <c r="K11" s="27"/>
    </row>
    <row r="12" spans="1:11" ht="12.75" customHeight="1">
      <c r="C12" s="28" t="s">
        <v>20</v>
      </c>
      <c r="D12" s="28"/>
      <c r="E12" s="28"/>
      <c r="F12" s="28"/>
      <c r="G12" s="28"/>
      <c r="H12" s="40"/>
      <c r="I12" s="124" t="s">
        <v>36</v>
      </c>
      <c r="J12" s="124"/>
      <c r="K12" s="28"/>
    </row>
    <row r="13" spans="1:11" ht="12.75" customHeight="1">
      <c r="C13" s="27" t="s">
        <v>14</v>
      </c>
      <c r="D13" s="27"/>
      <c r="E13" s="27"/>
      <c r="F13" s="27"/>
      <c r="G13" s="27"/>
      <c r="H13" s="39"/>
      <c r="I13" s="27"/>
      <c r="J13" s="27"/>
      <c r="K13" s="27"/>
    </row>
    <row r="14" spans="1:11" ht="16.5" customHeight="1">
      <c r="B14" s="116" t="s">
        <v>29</v>
      </c>
      <c r="C14" s="116"/>
      <c r="D14" s="116"/>
      <c r="E14" s="116"/>
      <c r="F14" s="116"/>
      <c r="G14" s="116"/>
      <c r="H14" s="116"/>
      <c r="I14" s="116"/>
      <c r="J14" s="35"/>
      <c r="K14" s="35"/>
    </row>
    <row r="15" spans="1:11" ht="16.5">
      <c r="A15" s="120" t="s">
        <v>24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34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22" t="s">
        <v>1</v>
      </c>
      <c r="C18" s="22" t="s">
        <v>2</v>
      </c>
      <c r="D18" s="22" t="s">
        <v>16</v>
      </c>
      <c r="E18" s="22" t="s">
        <v>3</v>
      </c>
      <c r="F18" s="50">
        <v>-0.1</v>
      </c>
      <c r="G18" s="22" t="s">
        <v>19</v>
      </c>
      <c r="H18" s="117" t="s">
        <v>18</v>
      </c>
      <c r="I18" s="117"/>
      <c r="J18" s="22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2334</v>
      </c>
      <c r="F20" s="51">
        <f>E20*10/100</f>
        <v>233.4</v>
      </c>
      <c r="G20" s="4">
        <f>E20-F20</f>
        <v>2100.6</v>
      </c>
      <c r="H20" s="6">
        <v>0.1</v>
      </c>
      <c r="I20" s="4">
        <f>G20*10%</f>
        <v>210.06</v>
      </c>
      <c r="J20" s="4">
        <f>I20+G20</f>
        <v>2310.66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1516</v>
      </c>
      <c r="F21" s="4">
        <v>0</v>
      </c>
      <c r="G21" s="4">
        <f>E21*C21</f>
        <v>758</v>
      </c>
      <c r="H21" s="4">
        <v>0</v>
      </c>
      <c r="I21" s="4">
        <v>0</v>
      </c>
      <c r="J21" s="4">
        <f>I21+G21</f>
        <v>758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3850</v>
      </c>
      <c r="F22" s="25">
        <f>SUM(F20:F21)</f>
        <v>233.4</v>
      </c>
      <c r="G22" s="25">
        <f>SUM(G20:G21)</f>
        <v>2858.6</v>
      </c>
      <c r="H22" s="25"/>
      <c r="I22" s="25">
        <f>SUM(I20:I21)</f>
        <v>210.06</v>
      </c>
      <c r="J22" s="25">
        <f>SUM(J20:J21)</f>
        <v>3068.66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14" t="s">
        <v>27</v>
      </c>
      <c r="C25" s="114"/>
      <c r="D25" s="114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21"/>
      <c r="B31" s="21"/>
      <c r="C31" s="37"/>
      <c r="D31" s="37"/>
      <c r="E31" s="37"/>
      <c r="F31" s="20"/>
      <c r="G31" s="20"/>
      <c r="H31" s="43"/>
      <c r="I31" s="20"/>
      <c r="J31" s="20"/>
      <c r="K31" s="20"/>
      <c r="L31" s="20"/>
      <c r="M31" s="20"/>
      <c r="N31" s="20"/>
      <c r="O31" s="20"/>
      <c r="P31" s="20"/>
    </row>
    <row r="32" spans="1:16" ht="10.5" customHeight="1">
      <c r="A32" s="21"/>
      <c r="B32" s="21"/>
      <c r="C32" s="37"/>
      <c r="D32" s="37"/>
      <c r="E32" s="37"/>
      <c r="F32" s="24"/>
      <c r="G32" s="24"/>
      <c r="H32" s="42"/>
      <c r="I32" s="24"/>
      <c r="J32" s="24"/>
      <c r="K32" s="24"/>
      <c r="L32" s="24"/>
      <c r="M32" s="24"/>
      <c r="N32" s="24"/>
      <c r="O32" s="24"/>
      <c r="P32" s="18"/>
    </row>
    <row r="33" spans="1:11" ht="12" customHeight="1">
      <c r="A33" s="8"/>
      <c r="B33" s="8"/>
      <c r="C33" s="8"/>
      <c r="D33" s="8"/>
      <c r="E33" s="9"/>
      <c r="F33" s="9"/>
      <c r="G33" s="9"/>
      <c r="H33" s="9"/>
      <c r="I33" s="9"/>
      <c r="J33" s="9"/>
      <c r="K33" s="9"/>
    </row>
    <row r="34" spans="1:11" ht="13.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1" ht="13.5">
      <c r="A35" s="8"/>
      <c r="B35" s="8"/>
      <c r="C35" s="8"/>
      <c r="D35" s="8"/>
      <c r="E35" s="8"/>
      <c r="F35" s="8"/>
      <c r="G35" s="8"/>
      <c r="H35" s="44"/>
      <c r="I35" s="8"/>
      <c r="J35" s="8"/>
      <c r="K35" s="8"/>
    </row>
    <row r="36" spans="1:11" ht="13.5">
      <c r="A36" s="8"/>
      <c r="B36" s="8"/>
      <c r="C36" s="8"/>
      <c r="D36" s="8"/>
      <c r="E36" s="8"/>
      <c r="F36" s="8"/>
      <c r="G36" s="8"/>
      <c r="H36" s="44"/>
      <c r="I36" s="8"/>
      <c r="J36" s="8"/>
      <c r="K36" s="8"/>
    </row>
  </sheetData>
  <mergeCells count="14">
    <mergeCell ref="A1:B1"/>
    <mergeCell ref="D3:E3"/>
    <mergeCell ref="B3:C3"/>
    <mergeCell ref="B25:D25"/>
    <mergeCell ref="H5:J5"/>
    <mergeCell ref="B14:I14"/>
    <mergeCell ref="H18:I18"/>
    <mergeCell ref="G10:J10"/>
    <mergeCell ref="G9:J9"/>
    <mergeCell ref="A15:J15"/>
    <mergeCell ref="G6:J6"/>
    <mergeCell ref="D7:I7"/>
    <mergeCell ref="I11:J11"/>
    <mergeCell ref="I12:J12"/>
  </mergeCells>
  <phoneticPr fontId="3" type="noConversion"/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G23" sqref="G23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12" t="s">
        <v>31</v>
      </c>
      <c r="B1" s="112"/>
      <c r="E1" s="56"/>
      <c r="F1" s="56"/>
      <c r="G1" s="56"/>
      <c r="I1" s="56" t="s">
        <v>10</v>
      </c>
      <c r="J1" s="56"/>
      <c r="K1" s="56"/>
    </row>
    <row r="2" spans="1:11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</row>
    <row r="3" spans="1:11" ht="13.5">
      <c r="B3" s="113"/>
      <c r="C3" s="113"/>
      <c r="D3" s="112" t="s">
        <v>32</v>
      </c>
      <c r="E3" s="112"/>
      <c r="F3" s="56"/>
      <c r="G3" s="56"/>
      <c r="I3" s="56" t="s">
        <v>12</v>
      </c>
      <c r="J3" s="56"/>
      <c r="K3" s="56"/>
    </row>
    <row r="4" spans="1:11" ht="13.5">
      <c r="E4" s="56"/>
      <c r="F4" s="56"/>
      <c r="G4" s="56"/>
      <c r="I4" s="56" t="s">
        <v>13</v>
      </c>
      <c r="J4" s="56"/>
      <c r="K4" s="56"/>
    </row>
    <row r="5" spans="1:11" ht="14.25">
      <c r="C5" s="2"/>
      <c r="D5" s="53"/>
      <c r="E5" s="66"/>
      <c r="F5" s="66"/>
      <c r="G5" s="66"/>
      <c r="H5" s="115" t="s">
        <v>0</v>
      </c>
      <c r="I5" s="115"/>
      <c r="J5" s="115"/>
      <c r="K5" s="66"/>
    </row>
    <row r="6" spans="1:11" ht="13.5">
      <c r="C6" s="2"/>
      <c r="D6" s="53"/>
      <c r="E6" s="62"/>
      <c r="F6" s="62"/>
      <c r="G6" s="121" t="s">
        <v>9</v>
      </c>
      <c r="H6" s="121"/>
      <c r="I6" s="121"/>
      <c r="J6" s="121"/>
      <c r="K6" s="62"/>
    </row>
    <row r="7" spans="1:11" ht="13.5" customHeight="1">
      <c r="B7" s="38"/>
      <c r="D7" s="122" t="s">
        <v>30</v>
      </c>
      <c r="E7" s="122"/>
      <c r="F7" s="122"/>
      <c r="G7" s="122"/>
      <c r="H7" s="122"/>
      <c r="I7" s="122"/>
      <c r="J7" s="69">
        <f>J22</f>
        <v>3403.7</v>
      </c>
      <c r="K7" s="64"/>
    </row>
    <row r="8" spans="1:11" ht="14.25">
      <c r="C8" s="2"/>
      <c r="D8" s="53"/>
      <c r="E8" s="65"/>
      <c r="F8" s="65"/>
      <c r="G8" s="65"/>
      <c r="H8" s="65"/>
      <c r="I8" s="65"/>
      <c r="J8" s="65"/>
      <c r="K8" s="65"/>
    </row>
    <row r="9" spans="1:11" ht="14.25">
      <c r="C9" s="2"/>
      <c r="D9" s="53"/>
      <c r="E9" s="66"/>
      <c r="F9" s="66"/>
      <c r="G9" s="119" t="s">
        <v>4</v>
      </c>
      <c r="H9" s="119"/>
      <c r="I9" s="119"/>
      <c r="J9" s="119"/>
      <c r="K9" s="66"/>
    </row>
    <row r="10" spans="1:11">
      <c r="D10" s="57"/>
      <c r="E10" s="57"/>
      <c r="G10" s="118" t="s">
        <v>15</v>
      </c>
      <c r="H10" s="118"/>
      <c r="I10" s="118"/>
      <c r="J10" s="118"/>
      <c r="K10" s="57"/>
    </row>
    <row r="11" spans="1:11" ht="12.75" customHeight="1">
      <c r="C11" s="55" t="s">
        <v>23</v>
      </c>
      <c r="D11" s="55"/>
      <c r="E11" s="55"/>
      <c r="F11" s="55"/>
      <c r="G11" s="55"/>
      <c r="H11" s="55"/>
      <c r="I11" s="123" t="s">
        <v>35</v>
      </c>
      <c r="J11" s="124"/>
      <c r="K11" s="55"/>
    </row>
    <row r="12" spans="1:11" ht="12.75" customHeight="1">
      <c r="C12" s="58" t="s">
        <v>20</v>
      </c>
      <c r="D12" s="58"/>
      <c r="E12" s="58"/>
      <c r="F12" s="58"/>
      <c r="G12" s="58"/>
      <c r="H12" s="58"/>
      <c r="I12" s="124" t="s">
        <v>36</v>
      </c>
      <c r="J12" s="124"/>
      <c r="K12" s="58"/>
    </row>
    <row r="13" spans="1:11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</row>
    <row r="14" spans="1:11" ht="16.5" customHeight="1">
      <c r="B14" s="116" t="s">
        <v>34</v>
      </c>
      <c r="C14" s="116"/>
      <c r="D14" s="116"/>
      <c r="E14" s="116"/>
      <c r="F14" s="116"/>
      <c r="G14" s="116"/>
      <c r="H14" s="116"/>
      <c r="I14" s="116"/>
      <c r="J14" s="68"/>
      <c r="K14" s="68"/>
    </row>
    <row r="15" spans="1:11" ht="16.5">
      <c r="A15" s="120" t="s">
        <v>24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67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17" t="s">
        <v>18</v>
      </c>
      <c r="I18" s="117"/>
      <c r="J18" s="61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2630</v>
      </c>
      <c r="F20" s="51">
        <f>E20*10/100</f>
        <v>263</v>
      </c>
      <c r="G20" s="4">
        <f>E20-F20</f>
        <v>2367</v>
      </c>
      <c r="H20" s="6">
        <v>0.1</v>
      </c>
      <c r="I20" s="4">
        <f>G20*10%</f>
        <v>236.70000000000002</v>
      </c>
      <c r="J20" s="4">
        <f>I20+G20</f>
        <v>2603.6999999999998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E21*C21</f>
        <v>800</v>
      </c>
      <c r="H21" s="4">
        <v>0</v>
      </c>
      <c r="I21" s="4">
        <v>0</v>
      </c>
      <c r="J21" s="4">
        <f>I21+G21</f>
        <v>800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4230</v>
      </c>
      <c r="F22" s="25">
        <f>SUM(F20:F21)</f>
        <v>263</v>
      </c>
      <c r="G22" s="25">
        <f>SUM(G20:G21)</f>
        <v>3167</v>
      </c>
      <c r="H22" s="25"/>
      <c r="I22" s="25">
        <f>SUM(I20:I21)</f>
        <v>236.70000000000002</v>
      </c>
      <c r="J22" s="25">
        <f>SUM(J20:J21)</f>
        <v>3403.7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14" t="s">
        <v>27</v>
      </c>
      <c r="C25" s="114"/>
      <c r="D25" s="114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6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18"/>
    </row>
    <row r="33" spans="1:11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</row>
    <row r="34" spans="1:11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</row>
    <row r="35" spans="1:11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</row>
  </sheetData>
  <mergeCells count="14">
    <mergeCell ref="B25:D25"/>
    <mergeCell ref="I11:J11"/>
    <mergeCell ref="I12:J12"/>
    <mergeCell ref="A1:B1"/>
    <mergeCell ref="B3:C3"/>
    <mergeCell ref="D3:E3"/>
    <mergeCell ref="H5:J5"/>
    <mergeCell ref="G6:J6"/>
    <mergeCell ref="D7:I7"/>
    <mergeCell ref="G9:J9"/>
    <mergeCell ref="G10:J10"/>
    <mergeCell ref="B14:I14"/>
    <mergeCell ref="A15:J15"/>
    <mergeCell ref="H18:I18"/>
  </mergeCells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zoomScaleSheetLayoutView="100" workbookViewId="0">
      <selection activeCell="L21" sqref="L21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</cols>
  <sheetData>
    <row r="1" spans="1:12" ht="13.5">
      <c r="A1" s="127" t="s">
        <v>31</v>
      </c>
      <c r="B1" s="127"/>
      <c r="E1" s="56"/>
      <c r="F1" s="56"/>
      <c r="G1" s="56"/>
      <c r="I1" s="56" t="s">
        <v>10</v>
      </c>
      <c r="J1" s="56"/>
      <c r="K1" s="56"/>
      <c r="L1" s="56"/>
    </row>
    <row r="2" spans="1:12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</row>
    <row r="3" spans="1:12" ht="13.5">
      <c r="B3" s="113"/>
      <c r="C3" s="113"/>
      <c r="D3" s="112" t="s">
        <v>32</v>
      </c>
      <c r="E3" s="112"/>
      <c r="F3" s="56"/>
      <c r="G3" s="56"/>
      <c r="I3" s="56" t="s">
        <v>12</v>
      </c>
      <c r="J3" s="56"/>
      <c r="K3" s="56"/>
      <c r="L3" s="56"/>
    </row>
    <row r="4" spans="1:12" ht="13.5">
      <c r="E4" s="56"/>
      <c r="F4" s="56"/>
      <c r="G4" s="56"/>
      <c r="I4" s="56" t="s">
        <v>13</v>
      </c>
      <c r="J4" s="56"/>
      <c r="K4" s="56"/>
      <c r="L4" s="56"/>
    </row>
    <row r="5" spans="1:12" ht="14.25">
      <c r="C5" s="2"/>
      <c r="D5" s="53"/>
      <c r="E5" s="66"/>
      <c r="F5" s="66"/>
      <c r="G5" s="66"/>
      <c r="H5" s="115" t="s">
        <v>0</v>
      </c>
      <c r="I5" s="115"/>
      <c r="J5" s="115"/>
      <c r="K5" s="115"/>
      <c r="L5" s="115"/>
    </row>
    <row r="6" spans="1:12" ht="13.5">
      <c r="C6" s="2"/>
      <c r="D6" s="53"/>
      <c r="E6" s="62"/>
      <c r="F6" s="62"/>
      <c r="G6" s="121" t="s">
        <v>9</v>
      </c>
      <c r="H6" s="121"/>
      <c r="I6" s="121"/>
      <c r="J6" s="121"/>
      <c r="K6" s="121"/>
      <c r="L6" s="121"/>
    </row>
    <row r="7" spans="1:12" ht="13.5" customHeight="1">
      <c r="B7" s="38"/>
      <c r="D7" s="122" t="s">
        <v>30</v>
      </c>
      <c r="E7" s="122"/>
      <c r="F7" s="122"/>
      <c r="G7" s="122"/>
      <c r="H7" s="122"/>
      <c r="I7" s="122"/>
      <c r="J7" s="76"/>
      <c r="K7" s="76"/>
      <c r="L7" s="69">
        <f>L22</f>
        <v>4800</v>
      </c>
    </row>
    <row r="8" spans="1:12" ht="14.25">
      <c r="C8" s="2"/>
      <c r="D8" s="53"/>
      <c r="E8" s="65"/>
      <c r="F8" s="65"/>
      <c r="G8" s="65"/>
      <c r="H8" s="65"/>
      <c r="I8" s="65"/>
      <c r="J8" s="65"/>
      <c r="K8" s="65"/>
      <c r="L8" s="65"/>
    </row>
    <row r="9" spans="1:12" ht="14.25">
      <c r="C9" s="2"/>
      <c r="D9" s="53"/>
      <c r="E9" s="66"/>
      <c r="F9" s="66"/>
      <c r="G9" s="119" t="s">
        <v>4</v>
      </c>
      <c r="H9" s="119"/>
      <c r="I9" s="119"/>
      <c r="J9" s="119"/>
      <c r="K9" s="119"/>
      <c r="L9" s="119"/>
    </row>
    <row r="10" spans="1:12">
      <c r="D10" s="57"/>
      <c r="E10" s="57"/>
      <c r="G10" s="118" t="s">
        <v>15</v>
      </c>
      <c r="H10" s="118"/>
      <c r="I10" s="118"/>
      <c r="J10" s="118"/>
      <c r="K10" s="118"/>
      <c r="L10" s="118"/>
    </row>
    <row r="11" spans="1:12" ht="12.75" customHeight="1">
      <c r="C11" s="55" t="s">
        <v>23</v>
      </c>
      <c r="D11" s="55"/>
      <c r="E11" s="55"/>
      <c r="F11" s="55"/>
      <c r="G11" s="55"/>
      <c r="H11" s="55"/>
      <c r="I11" s="123" t="s">
        <v>47</v>
      </c>
      <c r="J11" s="123"/>
      <c r="K11" s="123"/>
      <c r="L11" s="124"/>
    </row>
    <row r="12" spans="1:12" ht="12.75" customHeight="1">
      <c r="C12" s="58" t="s">
        <v>20</v>
      </c>
      <c r="D12" s="58"/>
      <c r="E12" s="58"/>
      <c r="F12" s="58"/>
      <c r="G12" s="58"/>
      <c r="H12" s="58"/>
      <c r="I12" s="124" t="s">
        <v>36</v>
      </c>
      <c r="J12" s="124"/>
      <c r="K12" s="124"/>
      <c r="L12" s="124"/>
    </row>
    <row r="13" spans="1:12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6.5" customHeight="1">
      <c r="B14" s="116" t="s">
        <v>38</v>
      </c>
      <c r="C14" s="116"/>
      <c r="D14" s="116"/>
      <c r="E14" s="116"/>
      <c r="F14" s="116"/>
      <c r="G14" s="116"/>
      <c r="H14" s="116"/>
      <c r="I14" s="116"/>
      <c r="J14" s="75"/>
      <c r="K14" s="75"/>
      <c r="L14" s="68"/>
    </row>
    <row r="15" spans="1:12" ht="16.5">
      <c r="A15" s="120" t="s">
        <v>24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</row>
    <row r="16" spans="1:12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7" ht="13.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7" ht="28.5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17" t="s">
        <v>18</v>
      </c>
      <c r="I18" s="117"/>
      <c r="J18" s="125" t="s">
        <v>46</v>
      </c>
      <c r="K18" s="126"/>
      <c r="L18" s="78" t="s">
        <v>45</v>
      </c>
      <c r="M18" s="74" t="s">
        <v>42</v>
      </c>
      <c r="N18" s="74" t="s">
        <v>43</v>
      </c>
      <c r="O18" s="74" t="s">
        <v>41</v>
      </c>
    </row>
    <row r="19" spans="1:17" ht="1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48">
        <v>12</v>
      </c>
      <c r="M19" s="10">
        <v>13</v>
      </c>
      <c r="N19" s="10">
        <v>14</v>
      </c>
      <c r="O19" s="10">
        <v>15</v>
      </c>
    </row>
    <row r="20" spans="1:17" ht="15">
      <c r="A20" s="10">
        <v>1</v>
      </c>
      <c r="B20" s="47" t="s">
        <v>6</v>
      </c>
      <c r="C20" s="10">
        <v>1</v>
      </c>
      <c r="D20" s="10" t="s">
        <v>17</v>
      </c>
      <c r="E20" s="4">
        <v>3152</v>
      </c>
      <c r="F20" s="51">
        <f>E20*10/100</f>
        <v>315.2</v>
      </c>
      <c r="G20" s="4">
        <f>E20-F20</f>
        <v>2836.8</v>
      </c>
      <c r="H20" s="6">
        <v>0.1</v>
      </c>
      <c r="I20" s="4">
        <f>G20*10%</f>
        <v>283.68</v>
      </c>
      <c r="J20" s="6"/>
      <c r="K20" s="4">
        <v>79.52</v>
      </c>
      <c r="L20" s="25">
        <f>K20+I20+G20</f>
        <v>3200</v>
      </c>
      <c r="M20" s="73">
        <f>L20</f>
        <v>3200</v>
      </c>
      <c r="N20" s="73">
        <f>L20</f>
        <v>3200</v>
      </c>
      <c r="O20" s="73">
        <f>L20+M20+N20</f>
        <v>9600</v>
      </c>
    </row>
    <row r="21" spans="1:17" ht="1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E21-F21</f>
        <v>1600</v>
      </c>
      <c r="H21" s="4">
        <v>0</v>
      </c>
      <c r="I21" s="4">
        <v>0</v>
      </c>
      <c r="J21" s="6"/>
      <c r="K21" s="4">
        <v>1600</v>
      </c>
      <c r="L21" s="25">
        <f>(K21+I21+G21)*C21</f>
        <v>1600</v>
      </c>
      <c r="M21" s="73">
        <f>L21</f>
        <v>1600</v>
      </c>
      <c r="N21" s="73">
        <f>L21</f>
        <v>1600</v>
      </c>
      <c r="O21" s="73">
        <f>L21+M21+N21</f>
        <v>4800</v>
      </c>
    </row>
    <row r="22" spans="1:17" ht="15">
      <c r="A22" s="48"/>
      <c r="B22" s="49" t="s">
        <v>8</v>
      </c>
      <c r="C22" s="48">
        <f>C20+C21</f>
        <v>1.5</v>
      </c>
      <c r="D22" s="48"/>
      <c r="E22" s="25">
        <f>SUM(E20:E21)</f>
        <v>4752</v>
      </c>
      <c r="F22" s="25">
        <f>SUM(F20:F21)</f>
        <v>315.2</v>
      </c>
      <c r="G22" s="25">
        <f>SUM(G20:G21)</f>
        <v>4436.8</v>
      </c>
      <c r="H22" s="25"/>
      <c r="I22" s="25">
        <f>SUM(I20:I21)</f>
        <v>283.68</v>
      </c>
      <c r="J22" s="25"/>
      <c r="K22" s="25">
        <f t="shared" ref="K22" si="0">SUM(K20:K21)</f>
        <v>1679.52</v>
      </c>
      <c r="L22" s="25">
        <f>SUM(L20:L21)</f>
        <v>4800</v>
      </c>
      <c r="M22" s="25">
        <f t="shared" ref="M22:O22" si="1">SUM(M20:M21)</f>
        <v>4800</v>
      </c>
      <c r="N22" s="25">
        <f t="shared" si="1"/>
        <v>4800</v>
      </c>
      <c r="O22" s="25">
        <f t="shared" si="1"/>
        <v>14400</v>
      </c>
    </row>
    <row r="23" spans="1:17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7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7" ht="27.75" customHeight="1">
      <c r="A25" s="14"/>
      <c r="B25" s="114" t="s">
        <v>27</v>
      </c>
      <c r="C25" s="114"/>
      <c r="D25" s="114"/>
      <c r="E25" s="14"/>
      <c r="F25" s="14"/>
      <c r="G25" s="14"/>
      <c r="H25" s="14"/>
      <c r="I25" s="14"/>
      <c r="J25" s="14"/>
      <c r="K25" s="14"/>
      <c r="L25" s="14"/>
    </row>
    <row r="26" spans="1:17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7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</row>
    <row r="28" spans="1:17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</row>
    <row r="29" spans="1:17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7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7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8"/>
    </row>
    <row r="33" spans="1:12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</row>
    <row r="34" spans="1:12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</row>
    <row r="35" spans="1:12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</row>
  </sheetData>
  <mergeCells count="15">
    <mergeCell ref="D7:I7"/>
    <mergeCell ref="A1:B1"/>
    <mergeCell ref="B3:C3"/>
    <mergeCell ref="D3:E3"/>
    <mergeCell ref="H5:L5"/>
    <mergeCell ref="G6:L6"/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</mergeCells>
  <pageMargins left="0.74803149606299213" right="0.74803149606299213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6"/>
  <sheetViews>
    <sheetView view="pageBreakPreview" zoomScaleSheetLayoutView="100" workbookViewId="0">
      <selection activeCell="H20" sqref="H20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  <col min="13" max="13" width="1.140625" hidden="1" customWidth="1"/>
  </cols>
  <sheetData>
    <row r="1" spans="1:13" ht="13.5">
      <c r="A1" s="112" t="s">
        <v>31</v>
      </c>
      <c r="B1" s="112"/>
      <c r="E1" s="56"/>
      <c r="F1" s="56"/>
      <c r="G1" s="56"/>
      <c r="I1" s="56" t="s">
        <v>10</v>
      </c>
      <c r="J1" s="56"/>
      <c r="K1" s="56"/>
      <c r="L1" s="56"/>
      <c r="M1" s="56"/>
    </row>
    <row r="2" spans="1:13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  <c r="M2" s="56"/>
    </row>
    <row r="3" spans="1:13" ht="13.5">
      <c r="B3" s="113"/>
      <c r="C3" s="113"/>
      <c r="D3" s="112" t="s">
        <v>32</v>
      </c>
      <c r="E3" s="112"/>
      <c r="F3" s="56"/>
      <c r="G3" s="56"/>
      <c r="I3" s="56" t="s">
        <v>12</v>
      </c>
      <c r="J3" s="56"/>
      <c r="K3" s="56"/>
      <c r="L3" s="56"/>
      <c r="M3" s="56"/>
    </row>
    <row r="4" spans="1:13" ht="13.5">
      <c r="E4" s="56"/>
      <c r="F4" s="56"/>
      <c r="G4" s="56"/>
      <c r="I4" s="56" t="s">
        <v>13</v>
      </c>
      <c r="J4" s="56"/>
      <c r="K4" s="56"/>
      <c r="L4" s="56"/>
      <c r="M4" s="56"/>
    </row>
    <row r="5" spans="1:13" ht="14.25">
      <c r="C5" s="2"/>
      <c r="D5" s="53"/>
      <c r="E5" s="66"/>
      <c r="F5" s="66"/>
      <c r="G5" s="66"/>
      <c r="H5" s="115" t="s">
        <v>0</v>
      </c>
      <c r="I5" s="115"/>
      <c r="J5" s="115"/>
      <c r="K5" s="115"/>
      <c r="L5" s="115"/>
      <c r="M5" s="66"/>
    </row>
    <row r="6" spans="1:13" ht="13.5">
      <c r="C6" s="2"/>
      <c r="D6" s="53"/>
      <c r="E6" s="62"/>
      <c r="F6" s="62"/>
      <c r="G6" s="121" t="s">
        <v>9</v>
      </c>
      <c r="H6" s="121"/>
      <c r="I6" s="121"/>
      <c r="J6" s="121"/>
      <c r="K6" s="121"/>
      <c r="L6" s="121"/>
      <c r="M6" s="62"/>
    </row>
    <row r="7" spans="1:13" ht="13.5" customHeight="1">
      <c r="B7" s="38"/>
      <c r="D7" s="122" t="s">
        <v>30</v>
      </c>
      <c r="E7" s="122"/>
      <c r="F7" s="122"/>
      <c r="G7" s="122"/>
      <c r="H7" s="122"/>
      <c r="I7" s="122"/>
      <c r="J7" s="76"/>
      <c r="K7" s="76"/>
      <c r="L7" s="69">
        <f>L22</f>
        <v>4883.83</v>
      </c>
      <c r="M7" s="64"/>
    </row>
    <row r="8" spans="1:13" ht="14.25">
      <c r="C8" s="2"/>
      <c r="D8" s="53"/>
      <c r="E8" s="65"/>
      <c r="F8" s="65"/>
      <c r="G8" s="65"/>
      <c r="H8" s="65"/>
      <c r="I8" s="65"/>
      <c r="J8" s="65"/>
      <c r="K8" s="65"/>
      <c r="L8" s="65"/>
      <c r="M8" s="65"/>
    </row>
    <row r="9" spans="1:13" ht="14.25">
      <c r="C9" s="2"/>
      <c r="D9" s="53"/>
      <c r="E9" s="66"/>
      <c r="F9" s="66"/>
      <c r="G9" s="119" t="s">
        <v>4</v>
      </c>
      <c r="H9" s="119"/>
      <c r="I9" s="119"/>
      <c r="J9" s="119"/>
      <c r="K9" s="119"/>
      <c r="L9" s="119"/>
      <c r="M9" s="66"/>
    </row>
    <row r="10" spans="1:13">
      <c r="D10" s="57"/>
      <c r="E10" s="57"/>
      <c r="G10" s="118" t="s">
        <v>15</v>
      </c>
      <c r="H10" s="118"/>
      <c r="I10" s="118"/>
      <c r="J10" s="118"/>
      <c r="K10" s="118"/>
      <c r="L10" s="118"/>
      <c r="M10" s="57"/>
    </row>
    <row r="11" spans="1:13" ht="12.75" customHeight="1">
      <c r="C11" s="55" t="s">
        <v>23</v>
      </c>
      <c r="D11" s="55"/>
      <c r="E11" s="55"/>
      <c r="F11" s="55"/>
      <c r="G11" s="55"/>
      <c r="H11" s="55"/>
      <c r="I11" s="123" t="s">
        <v>40</v>
      </c>
      <c r="J11" s="123"/>
      <c r="K11" s="123"/>
      <c r="L11" s="124"/>
      <c r="M11" s="55"/>
    </row>
    <row r="12" spans="1:13" ht="12.75" customHeight="1">
      <c r="C12" s="58" t="s">
        <v>20</v>
      </c>
      <c r="D12" s="58"/>
      <c r="E12" s="58"/>
      <c r="F12" s="58"/>
      <c r="G12" s="58"/>
      <c r="H12" s="58"/>
      <c r="I12" s="124" t="s">
        <v>36</v>
      </c>
      <c r="J12" s="124"/>
      <c r="K12" s="124"/>
      <c r="L12" s="124"/>
      <c r="M12" s="58"/>
    </row>
    <row r="13" spans="1:13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ht="16.5" customHeight="1">
      <c r="B14" s="116" t="s">
        <v>39</v>
      </c>
      <c r="C14" s="116"/>
      <c r="D14" s="116"/>
      <c r="E14" s="116"/>
      <c r="F14" s="116"/>
      <c r="G14" s="116"/>
      <c r="H14" s="116"/>
      <c r="I14" s="116"/>
      <c r="J14" s="75"/>
      <c r="K14" s="75"/>
      <c r="L14" s="68"/>
      <c r="M14" s="68"/>
    </row>
    <row r="15" spans="1:13" ht="16.5">
      <c r="A15" s="120" t="s">
        <v>24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67"/>
    </row>
    <row r="16" spans="1:13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8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8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17" t="s">
        <v>18</v>
      </c>
      <c r="I18" s="117"/>
      <c r="J18" s="128" t="s">
        <v>44</v>
      </c>
      <c r="K18" s="129"/>
      <c r="L18" s="61" t="s">
        <v>25</v>
      </c>
      <c r="M18" s="23"/>
    </row>
    <row r="19" spans="1:18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10">
        <v>12</v>
      </c>
      <c r="M19" s="11"/>
    </row>
    <row r="20" spans="1:18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3317</v>
      </c>
      <c r="F20" s="51">
        <f>E20*10/100</f>
        <v>331.7</v>
      </c>
      <c r="G20" s="4">
        <f>E20-F20</f>
        <v>2985.3</v>
      </c>
      <c r="H20" s="6">
        <v>0.1</v>
      </c>
      <c r="I20" s="4">
        <f>G20*10%</f>
        <v>298.53000000000003</v>
      </c>
      <c r="J20" s="6"/>
      <c r="K20" s="4"/>
      <c r="L20" s="4">
        <f>K20+I20+G20</f>
        <v>3283.8300000000004</v>
      </c>
      <c r="M20" s="3"/>
    </row>
    <row r="21" spans="1:18" ht="13.5">
      <c r="A21" s="10">
        <v>2</v>
      </c>
      <c r="B21" s="47" t="s">
        <v>5</v>
      </c>
      <c r="C21" s="10">
        <v>0.5</v>
      </c>
      <c r="D21" s="10">
        <v>1</v>
      </c>
      <c r="E21" s="4">
        <v>1684</v>
      </c>
      <c r="F21" s="4">
        <v>0</v>
      </c>
      <c r="G21" s="4">
        <v>0</v>
      </c>
      <c r="H21" s="4">
        <v>0</v>
      </c>
      <c r="I21" s="4">
        <v>0</v>
      </c>
      <c r="J21" s="77"/>
      <c r="K21" s="4">
        <v>1516</v>
      </c>
      <c r="L21" s="4">
        <f>(E21+G21+I21+K21)*C21</f>
        <v>1600</v>
      </c>
      <c r="M21" s="5"/>
      <c r="O21" s="19"/>
    </row>
    <row r="22" spans="1:18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5001</v>
      </c>
      <c r="F22" s="25">
        <f>SUM(F20:F21)</f>
        <v>331.7</v>
      </c>
      <c r="G22" s="25">
        <f>SUM(G20:G21)</f>
        <v>2985.3</v>
      </c>
      <c r="H22" s="25"/>
      <c r="I22" s="25">
        <f>SUM(I20:I21)</f>
        <v>298.53000000000003</v>
      </c>
      <c r="J22" s="25"/>
      <c r="K22" s="25">
        <f t="shared" ref="K22" si="0">SUM(K20:K21)</f>
        <v>1516</v>
      </c>
      <c r="L22" s="25">
        <f>SUM(L20:L21)</f>
        <v>4883.83</v>
      </c>
      <c r="M22" s="12"/>
    </row>
    <row r="23" spans="1:18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7"/>
    </row>
    <row r="24" spans="1:18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7"/>
    </row>
    <row r="25" spans="1:18" ht="27.75" customHeight="1">
      <c r="A25" s="14"/>
      <c r="B25" s="114" t="s">
        <v>27</v>
      </c>
      <c r="C25" s="114"/>
      <c r="D25" s="114"/>
      <c r="E25" s="14"/>
      <c r="F25" s="14"/>
      <c r="G25" s="14"/>
      <c r="H25" s="14"/>
      <c r="I25" s="14"/>
      <c r="J25" s="14"/>
      <c r="K25" s="14"/>
      <c r="L25" s="14"/>
      <c r="M25" s="7"/>
    </row>
    <row r="26" spans="1:18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7"/>
    </row>
    <row r="27" spans="1:18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  <c r="M27" s="7"/>
    </row>
    <row r="28" spans="1:18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  <c r="M28" s="7"/>
    </row>
    <row r="29" spans="1:18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7"/>
    </row>
    <row r="30" spans="1:18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7"/>
    </row>
    <row r="31" spans="1:18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18"/>
    </row>
    <row r="33" spans="1:13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  <c r="M33" s="9"/>
    </row>
    <row r="34" spans="1:13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  <c r="M34" s="9"/>
    </row>
    <row r="35" spans="1:13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</sheetData>
  <mergeCells count="15">
    <mergeCell ref="D7:I7"/>
    <mergeCell ref="A1:B1"/>
    <mergeCell ref="B3:C3"/>
    <mergeCell ref="D3:E3"/>
    <mergeCell ref="H5:L5"/>
    <mergeCell ref="G6:L6"/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</mergeCells>
  <pageMargins left="0.74803149606299213" right="0.74803149606299213" top="0.98425196850393704" bottom="0.98425196850393704" header="0.51181102362204722" footer="0.51181102362204722"/>
  <pageSetup paperSize="9" scale="109" orientation="landscape" r:id="rId1"/>
  <headerFooter alignWithMargins="0"/>
  <rowBreaks count="1" manualBreakCount="1">
    <brk id="2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I6" sqref="I6:M6"/>
    </sheetView>
  </sheetViews>
  <sheetFormatPr defaultRowHeight="12.75"/>
  <cols>
    <col min="1" max="1" width="5.7109375" customWidth="1"/>
    <col min="2" max="2" width="17.42578125" customWidth="1"/>
    <col min="13" max="13" width="23.5703125" customWidth="1"/>
  </cols>
  <sheetData>
    <row r="1" spans="1:13">
      <c r="L1" s="143" t="s">
        <v>74</v>
      </c>
      <c r="M1" s="143"/>
    </row>
    <row r="2" spans="1:13">
      <c r="L2" s="72" t="s">
        <v>73</v>
      </c>
      <c r="M2" s="72"/>
    </row>
    <row r="3" spans="1:13">
      <c r="L3" s="143" t="s">
        <v>75</v>
      </c>
      <c r="M3" s="143"/>
    </row>
    <row r="4" spans="1:13" ht="13.5">
      <c r="A4" s="127" t="s">
        <v>31</v>
      </c>
      <c r="B4" s="127"/>
      <c r="C4" s="2"/>
      <c r="D4" s="2"/>
      <c r="E4" s="2"/>
      <c r="F4" s="2"/>
      <c r="G4" s="107"/>
      <c r="H4" s="2"/>
      <c r="I4" s="138" t="s">
        <v>56</v>
      </c>
      <c r="J4" s="138"/>
      <c r="K4" s="138"/>
      <c r="L4" s="138"/>
      <c r="M4" s="138"/>
    </row>
    <row r="5" spans="1:13" ht="13.5">
      <c r="A5" s="81" t="s">
        <v>66</v>
      </c>
      <c r="B5" s="81"/>
      <c r="C5" s="82"/>
      <c r="D5" s="82"/>
      <c r="E5" s="82"/>
      <c r="F5" s="2"/>
      <c r="G5" s="107"/>
      <c r="H5" s="2"/>
      <c r="I5" s="138" t="s">
        <v>57</v>
      </c>
      <c r="J5" s="138"/>
      <c r="K5" s="138"/>
      <c r="L5" s="138"/>
      <c r="M5" s="138"/>
    </row>
    <row r="6" spans="1:13" ht="15">
      <c r="A6" s="2"/>
      <c r="B6" s="139"/>
      <c r="C6" s="139"/>
      <c r="D6" s="16"/>
      <c r="E6" s="16"/>
      <c r="F6" s="96" t="s">
        <v>67</v>
      </c>
      <c r="G6" s="97"/>
      <c r="H6" s="2"/>
      <c r="I6" s="138" t="s">
        <v>58</v>
      </c>
      <c r="J6" s="138"/>
      <c r="K6" s="138"/>
      <c r="L6" s="138"/>
      <c r="M6" s="138"/>
    </row>
    <row r="7" spans="1:13" ht="13.5">
      <c r="A7" s="2"/>
      <c r="B7" s="2"/>
      <c r="C7" s="2"/>
      <c r="D7" s="2"/>
      <c r="E7" s="2"/>
      <c r="F7" s="2"/>
      <c r="G7" s="107"/>
      <c r="H7" s="2"/>
      <c r="I7" s="138" t="s">
        <v>59</v>
      </c>
      <c r="J7" s="138"/>
      <c r="K7" s="138"/>
      <c r="L7" s="138"/>
      <c r="M7" s="138"/>
    </row>
    <row r="8" spans="1:13" ht="14.25">
      <c r="A8" s="2"/>
      <c r="B8" s="2"/>
      <c r="C8" s="2"/>
      <c r="D8" s="2"/>
      <c r="E8" s="2"/>
      <c r="F8" s="53"/>
      <c r="G8" s="108"/>
      <c r="H8" s="140" t="s">
        <v>60</v>
      </c>
      <c r="I8" s="140"/>
      <c r="J8" s="140"/>
      <c r="K8" s="140"/>
      <c r="L8" s="140"/>
      <c r="M8" s="140"/>
    </row>
    <row r="9" spans="1:13" ht="13.5">
      <c r="A9" s="2"/>
      <c r="B9" s="2"/>
      <c r="C9" s="2"/>
      <c r="D9" s="2"/>
      <c r="E9" s="2"/>
      <c r="F9" s="53"/>
      <c r="G9" s="103"/>
      <c r="H9" s="121" t="s">
        <v>65</v>
      </c>
      <c r="I9" s="121"/>
      <c r="J9" s="121"/>
      <c r="K9" s="121"/>
      <c r="L9" s="121"/>
      <c r="M9" s="121"/>
    </row>
    <row r="10" spans="1:13" ht="14.25">
      <c r="A10" s="2"/>
      <c r="B10" s="38"/>
      <c r="C10" s="2"/>
      <c r="D10" s="2"/>
      <c r="E10" s="2"/>
      <c r="F10" s="141" t="s">
        <v>54</v>
      </c>
      <c r="G10" s="141"/>
      <c r="H10" s="141"/>
      <c r="I10" s="141"/>
      <c r="J10" s="141"/>
      <c r="K10" s="141"/>
      <c r="L10" s="111">
        <f>M25</f>
        <v>9420</v>
      </c>
      <c r="M10" t="s">
        <v>52</v>
      </c>
    </row>
    <row r="11" spans="1:13" ht="14.25">
      <c r="A11" s="2"/>
      <c r="B11" s="2"/>
      <c r="C11" s="2"/>
      <c r="D11" s="2"/>
      <c r="E11" s="2"/>
      <c r="F11" s="53"/>
      <c r="G11" s="65"/>
      <c r="H11" s="65"/>
      <c r="I11" s="65"/>
      <c r="J11" s="65"/>
      <c r="K11" s="65"/>
      <c r="L11" s="65"/>
    </row>
    <row r="12" spans="1:13" ht="14.25">
      <c r="A12" s="140" t="s">
        <v>62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</row>
    <row r="13" spans="1:13" ht="13.5">
      <c r="A13" s="2"/>
      <c r="B13" s="2"/>
      <c r="C13" s="110" t="s">
        <v>23</v>
      </c>
      <c r="D13" s="110"/>
      <c r="E13" s="110"/>
      <c r="F13" s="110"/>
      <c r="G13" s="110"/>
      <c r="H13" s="110"/>
      <c r="I13" s="142" t="s">
        <v>71</v>
      </c>
      <c r="J13" s="142"/>
      <c r="K13" s="142"/>
      <c r="L13" s="142"/>
      <c r="M13" s="142"/>
    </row>
    <row r="14" spans="1:13" ht="13.5">
      <c r="A14" s="2"/>
      <c r="B14" s="2"/>
      <c r="C14" s="109"/>
      <c r="D14" s="109"/>
      <c r="E14" s="109"/>
      <c r="F14" s="109"/>
      <c r="G14" s="109"/>
      <c r="H14" s="109"/>
      <c r="I14" s="137" t="s">
        <v>55</v>
      </c>
      <c r="J14" s="137"/>
      <c r="K14" s="137"/>
      <c r="L14" s="137"/>
      <c r="M14" s="137"/>
    </row>
    <row r="15" spans="1:13" ht="13.5">
      <c r="A15" s="2"/>
      <c r="B15" s="2"/>
      <c r="C15" s="110"/>
      <c r="D15" s="110"/>
      <c r="E15" s="110"/>
      <c r="F15" s="110"/>
      <c r="G15" s="110"/>
      <c r="H15" s="110"/>
      <c r="I15" s="110"/>
      <c r="J15" s="110"/>
      <c r="K15" s="110"/>
      <c r="L15" s="55"/>
    </row>
    <row r="16" spans="1:13" ht="16.5">
      <c r="A16" s="116" t="s">
        <v>72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02"/>
    </row>
    <row r="17" spans="1:13" ht="19.5">
      <c r="A17" s="133" t="s">
        <v>51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93"/>
      <c r="M17" s="94"/>
    </row>
    <row r="18" spans="1:13" ht="13.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3" ht="13.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3" ht="30">
      <c r="A20" s="78" t="s">
        <v>7</v>
      </c>
      <c r="B20" s="106" t="s">
        <v>1</v>
      </c>
      <c r="C20" s="106" t="s">
        <v>64</v>
      </c>
      <c r="D20" s="105" t="s">
        <v>3</v>
      </c>
      <c r="E20" s="105"/>
      <c r="F20" s="134" t="s">
        <v>63</v>
      </c>
      <c r="G20" s="135"/>
      <c r="H20" s="136" t="s">
        <v>48</v>
      </c>
      <c r="I20" s="136"/>
      <c r="J20" s="136" t="s">
        <v>49</v>
      </c>
      <c r="K20" s="136"/>
      <c r="L20" s="98" t="s">
        <v>68</v>
      </c>
      <c r="M20" s="100" t="s">
        <v>45</v>
      </c>
    </row>
    <row r="21" spans="1:13" ht="13.5">
      <c r="A21" s="10">
        <v>1</v>
      </c>
      <c r="B21" s="10">
        <v>2</v>
      </c>
      <c r="C21" s="10">
        <v>3</v>
      </c>
      <c r="D21" s="10">
        <v>4</v>
      </c>
      <c r="E21" s="10"/>
      <c r="F21" s="10">
        <v>5</v>
      </c>
      <c r="G21" s="10">
        <v>6</v>
      </c>
      <c r="H21" s="10">
        <v>7</v>
      </c>
      <c r="I21" s="10">
        <v>8</v>
      </c>
      <c r="J21" s="10">
        <v>9</v>
      </c>
      <c r="K21" s="10">
        <v>10</v>
      </c>
      <c r="L21" s="10"/>
      <c r="M21" s="85">
        <v>13</v>
      </c>
    </row>
    <row r="22" spans="1:13" ht="13.5">
      <c r="A22" s="90"/>
      <c r="B22" s="91" t="s">
        <v>53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2"/>
    </row>
    <row r="23" spans="1:13" ht="42.75" customHeight="1">
      <c r="A23" s="83">
        <v>1</v>
      </c>
      <c r="B23" s="95" t="s">
        <v>50</v>
      </c>
      <c r="C23" s="84">
        <v>1</v>
      </c>
      <c r="D23" s="101">
        <v>6900</v>
      </c>
      <c r="E23" s="101"/>
      <c r="F23" s="79">
        <v>13</v>
      </c>
      <c r="G23" s="88">
        <v>300</v>
      </c>
      <c r="H23" s="87">
        <v>0</v>
      </c>
      <c r="I23" s="4">
        <f>(D23+G23)*H23</f>
        <v>0</v>
      </c>
      <c r="J23" s="87">
        <v>0.1</v>
      </c>
      <c r="K23" s="4">
        <f>(D23+G23+I23)*J23</f>
        <v>720</v>
      </c>
      <c r="L23" s="4"/>
      <c r="M23" s="25">
        <f>D23+G23+K23</f>
        <v>7920</v>
      </c>
    </row>
    <row r="24" spans="1:13" ht="15">
      <c r="A24" s="85">
        <v>2</v>
      </c>
      <c r="B24" s="95" t="s">
        <v>61</v>
      </c>
      <c r="C24" s="84">
        <v>0.25</v>
      </c>
      <c r="D24" s="86">
        <v>4540</v>
      </c>
      <c r="E24" s="86">
        <f>D24*0.25</f>
        <v>1135</v>
      </c>
      <c r="F24" s="79">
        <v>15</v>
      </c>
      <c r="G24" s="88">
        <v>200</v>
      </c>
      <c r="H24" s="87">
        <v>0</v>
      </c>
      <c r="I24" s="4">
        <f>(D24+G24)*H24</f>
        <v>0</v>
      </c>
      <c r="J24" s="87">
        <v>0</v>
      </c>
      <c r="K24" s="4">
        <f>(D24+G24+I24)*J24</f>
        <v>0</v>
      </c>
      <c r="L24" s="4">
        <v>165</v>
      </c>
      <c r="M24" s="25">
        <f>E24+G24+L24</f>
        <v>1500</v>
      </c>
    </row>
    <row r="25" spans="1:13" ht="15">
      <c r="A25" s="85"/>
      <c r="B25" s="95"/>
      <c r="C25" s="98">
        <v>2</v>
      </c>
      <c r="D25" s="99">
        <f>SUM(D23:D24)</f>
        <v>11440</v>
      </c>
      <c r="E25" s="99"/>
      <c r="F25" s="99"/>
      <c r="G25" s="99">
        <f t="shared" ref="G25:M25" si="0">SUM(G23:G24)</f>
        <v>500</v>
      </c>
      <c r="H25" s="99"/>
      <c r="I25" s="99">
        <f t="shared" si="0"/>
        <v>0</v>
      </c>
      <c r="J25" s="99"/>
      <c r="K25" s="99">
        <f t="shared" si="0"/>
        <v>720</v>
      </c>
      <c r="L25" s="99"/>
      <c r="M25" s="99">
        <f t="shared" si="0"/>
        <v>9420</v>
      </c>
    </row>
    <row r="26" spans="1:13" ht="15">
      <c r="A26" s="104"/>
      <c r="B26" s="114"/>
      <c r="C26" s="114"/>
      <c r="D26" s="114"/>
      <c r="E26" s="114"/>
      <c r="F26" s="114"/>
      <c r="G26" s="104"/>
      <c r="H26" s="104"/>
      <c r="I26" s="104"/>
      <c r="J26" s="104"/>
      <c r="K26" s="104"/>
      <c r="L26" s="7"/>
    </row>
    <row r="27" spans="1:13" ht="15">
      <c r="A27" s="104"/>
      <c r="B27" s="52" t="s">
        <v>69</v>
      </c>
      <c r="C27" s="52"/>
      <c r="D27" s="52"/>
      <c r="E27" s="52"/>
      <c r="F27" s="52"/>
      <c r="G27" s="52"/>
      <c r="H27" s="52"/>
      <c r="I27" s="89"/>
      <c r="J27" s="89"/>
      <c r="K27" s="131" t="s">
        <v>70</v>
      </c>
      <c r="L27" s="132"/>
    </row>
    <row r="28" spans="1:13" ht="15">
      <c r="A28" s="104"/>
      <c r="B28" s="17"/>
      <c r="C28" s="104"/>
      <c r="D28" s="104"/>
      <c r="E28" s="104"/>
      <c r="F28" s="104"/>
      <c r="G28" s="80"/>
      <c r="H28" s="80"/>
      <c r="I28" s="26"/>
      <c r="J28" s="80" t="s">
        <v>22</v>
      </c>
      <c r="K28" s="26"/>
      <c r="L28" s="7"/>
    </row>
    <row r="29" spans="1:13" ht="15">
      <c r="A29" s="130" t="s">
        <v>21</v>
      </c>
      <c r="B29" s="130"/>
      <c r="C29" s="104"/>
      <c r="D29" s="104"/>
      <c r="E29" s="104"/>
      <c r="F29" s="104"/>
      <c r="G29" s="26"/>
      <c r="H29" s="26"/>
      <c r="I29" s="26"/>
      <c r="J29" s="26"/>
      <c r="K29" s="26"/>
      <c r="L29" s="7"/>
    </row>
  </sheetData>
  <mergeCells count="20">
    <mergeCell ref="I14:M14"/>
    <mergeCell ref="A4:B4"/>
    <mergeCell ref="I4:M4"/>
    <mergeCell ref="I5:M5"/>
    <mergeCell ref="B6:C6"/>
    <mergeCell ref="I6:M6"/>
    <mergeCell ref="I7:M7"/>
    <mergeCell ref="H8:M8"/>
    <mergeCell ref="H9:M9"/>
    <mergeCell ref="F10:K10"/>
    <mergeCell ref="A12:M12"/>
    <mergeCell ref="I13:M13"/>
    <mergeCell ref="B26:F26"/>
    <mergeCell ref="A29:B29"/>
    <mergeCell ref="K27:L27"/>
    <mergeCell ref="A16:K16"/>
    <mergeCell ref="A17:K17"/>
    <mergeCell ref="F20:G20"/>
    <mergeCell ref="H20:I20"/>
    <mergeCell ref="J20:K2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110502 травень 16</vt:lpstr>
      <vt:lpstr>110502 грудень 16</vt:lpstr>
      <vt:lpstr>110502 січень 17</vt:lpstr>
      <vt:lpstr>110502 травень 17</vt:lpstr>
      <vt:lpstr>для звіту</vt:lpstr>
      <vt:lpstr>'110502 грудень 16'!Область_печати</vt:lpstr>
      <vt:lpstr>'110502 січень 17'!Область_печати</vt:lpstr>
      <vt:lpstr>'110502 травень 16'!Область_печати</vt:lpstr>
      <vt:lpstr>'110502 травень 17'!Область_печати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Marina</cp:lastModifiedBy>
  <cp:lastPrinted>2021-08-12T16:32:14Z</cp:lastPrinted>
  <dcterms:created xsi:type="dcterms:W3CDTF">2009-12-26T10:09:21Z</dcterms:created>
  <dcterms:modified xsi:type="dcterms:W3CDTF">2021-08-12T16:32:30Z</dcterms:modified>
</cp:coreProperties>
</file>